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 codeName="ThisWorkbook"/>
  <bookViews>
    <workbookView xWindow="0" yWindow="0" windowWidth="19420" windowHeight="9360" firstSheet="1" activeTab="2"/>
  </bookViews>
  <sheets>
    <sheet name="教师资格证书补发、换发、重发申请表" sheetId="1" r:id="rId1"/>
    <sheet name="教师资格认定申请表（补）" sheetId="3" r:id="rId2"/>
    <sheet name="《教师资格认定申请表》遗失情况登记表" sheetId="4" r:id="rId3"/>
    <sheet name="sj" sheetId="2" state="veryHidden" r:id="rId4"/>
  </sheets>
  <definedNames>
    <definedName name="ph">教师资格证书补发、换发、重发申请表!$G$3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2" l="1" a="1"/>
  <c r="H3" i="2" s="1"/>
  <c r="H4" i="2" a="1"/>
  <c r="H4" i="2" s="1"/>
  <c r="H5" i="2" a="1"/>
  <c r="H5" i="2" s="1"/>
  <c r="H6" i="2" a="1"/>
  <c r="H6" i="2" s="1"/>
  <c r="H7" i="2" a="1"/>
  <c r="H7" i="2" s="1"/>
  <c r="H8" i="2" a="1"/>
  <c r="H8" i="2" s="1"/>
  <c r="H9" i="2" a="1"/>
  <c r="H9" i="2" s="1"/>
  <c r="H10" i="2" a="1"/>
  <c r="H10" i="2" s="1"/>
  <c r="H11" i="2" a="1"/>
  <c r="H11" i="2" s="1"/>
  <c r="H12" i="2" a="1"/>
  <c r="H12" i="2" s="1"/>
  <c r="H13" i="2" a="1"/>
  <c r="H13" i="2" s="1"/>
  <c r="H14" i="2" a="1"/>
  <c r="H14" i="2" s="1"/>
  <c r="H15" i="2" a="1"/>
  <c r="H15" i="2" s="1"/>
  <c r="H16" i="2" a="1"/>
  <c r="H16" i="2" s="1"/>
  <c r="H17" i="2" a="1"/>
  <c r="H17" i="2" s="1"/>
  <c r="H18" i="2" a="1"/>
  <c r="H18" i="2" s="1"/>
  <c r="H19" i="2" a="1"/>
  <c r="H19" i="2" s="1"/>
  <c r="H20" i="2" a="1"/>
  <c r="H20" i="2" s="1"/>
  <c r="H21" i="2" a="1"/>
  <c r="H21" i="2" s="1"/>
  <c r="H22" i="2" a="1"/>
  <c r="H22" i="2" s="1"/>
  <c r="H23" i="2" a="1"/>
  <c r="H23" i="2" s="1"/>
  <c r="H24" i="2" a="1"/>
  <c r="H24" i="2" s="1"/>
  <c r="H25" i="2" a="1"/>
  <c r="H25" i="2" s="1"/>
  <c r="H26" i="2" a="1"/>
  <c r="H26" i="2" s="1"/>
  <c r="H27" i="2" a="1"/>
  <c r="H27" i="2" s="1"/>
  <c r="H28" i="2" a="1"/>
  <c r="H28" i="2" s="1"/>
  <c r="H29" i="2" a="1"/>
  <c r="H29" i="2" s="1"/>
  <c r="H30" i="2" a="1"/>
  <c r="H30" i="2" s="1"/>
  <c r="H31" i="2" a="1"/>
  <c r="H31" i="2" s="1"/>
  <c r="H32" i="2" a="1"/>
  <c r="H32" i="2" s="1"/>
  <c r="H33" i="2" a="1"/>
  <c r="H33" i="2" s="1"/>
  <c r="H34" i="2" a="1"/>
  <c r="H34" i="2" s="1"/>
  <c r="H35" i="2" a="1"/>
  <c r="H35" i="2" s="1"/>
  <c r="H36" i="2" a="1"/>
  <c r="H36" i="2" s="1"/>
  <c r="H37" i="2" a="1"/>
  <c r="H37" i="2" s="1"/>
  <c r="H38" i="2" a="1"/>
  <c r="H38" i="2" s="1"/>
  <c r="H39" i="2" a="1"/>
  <c r="H39" i="2" s="1"/>
  <c r="H40" i="2" a="1"/>
  <c r="H40" i="2" s="1"/>
  <c r="H41" i="2" a="1"/>
  <c r="H41" i="2" s="1"/>
  <c r="H42" i="2" a="1"/>
  <c r="H42" i="2" s="1"/>
  <c r="H43" i="2" a="1"/>
  <c r="H43" i="2" s="1"/>
  <c r="H44" i="2" a="1"/>
  <c r="H44" i="2" s="1"/>
  <c r="H45" i="2" a="1"/>
  <c r="H45" i="2" s="1"/>
  <c r="H46" i="2" a="1"/>
  <c r="H46" i="2" s="1"/>
  <c r="H47" i="2" a="1"/>
  <c r="H47" i="2" s="1"/>
  <c r="H48" i="2" a="1"/>
  <c r="H48" i="2" s="1"/>
  <c r="H49" i="2" a="1"/>
  <c r="H49" i="2" s="1"/>
  <c r="H50" i="2" a="1"/>
  <c r="H50" i="2" s="1"/>
  <c r="H51" i="2" a="1"/>
  <c r="H51" i="2" s="1"/>
  <c r="H52" i="2" a="1"/>
  <c r="H52" i="2" s="1"/>
  <c r="H53" i="2" a="1"/>
  <c r="H53" i="2" s="1"/>
  <c r="H54" i="2" a="1"/>
  <c r="H54" i="2" s="1"/>
  <c r="H55" i="2" a="1"/>
  <c r="H55" i="2" s="1"/>
  <c r="H56" i="2" a="1"/>
  <c r="H56" i="2" s="1"/>
  <c r="H57" i="2" a="1"/>
  <c r="H57" i="2" s="1"/>
  <c r="H58" i="2" a="1"/>
  <c r="H58" i="2" s="1"/>
  <c r="H59" i="2" a="1"/>
  <c r="H59" i="2" s="1"/>
  <c r="H60" i="2" a="1"/>
  <c r="H60" i="2" s="1"/>
  <c r="H61" i="2" a="1"/>
  <c r="H61" i="2" s="1"/>
  <c r="H62" i="2" a="1"/>
  <c r="H62" i="2" s="1"/>
  <c r="H63" i="2" a="1"/>
  <c r="H63" i="2" s="1"/>
  <c r="H64" i="2" a="1"/>
  <c r="H64" i="2" s="1"/>
  <c r="H65" i="2" a="1"/>
  <c r="H65" i="2" s="1"/>
  <c r="H66" i="2" a="1"/>
  <c r="H66" i="2" s="1"/>
  <c r="H67" i="2" a="1"/>
  <c r="H67" i="2" s="1"/>
  <c r="H68" i="2" a="1"/>
  <c r="H68" i="2" s="1"/>
  <c r="H69" i="2" a="1"/>
  <c r="H69" i="2" s="1"/>
  <c r="H70" i="2" a="1"/>
  <c r="H70" i="2" s="1"/>
  <c r="H71" i="2" a="1"/>
  <c r="H71" i="2" s="1"/>
  <c r="H72" i="2" a="1"/>
  <c r="H72" i="2" s="1"/>
  <c r="H73" i="2" a="1"/>
  <c r="H73" i="2" s="1"/>
  <c r="H74" i="2" a="1"/>
  <c r="H74" i="2" s="1"/>
  <c r="H75" i="2" a="1"/>
  <c r="H75" i="2" s="1"/>
  <c r="H76" i="2" a="1"/>
  <c r="H76" i="2" s="1"/>
  <c r="H77" i="2" a="1"/>
  <c r="H77" i="2" s="1"/>
  <c r="H78" i="2" a="1"/>
  <c r="H78" i="2" s="1"/>
  <c r="H79" i="2" a="1"/>
  <c r="H79" i="2" s="1"/>
  <c r="H80" i="2" a="1"/>
  <c r="H80" i="2" s="1"/>
  <c r="H81" i="2" a="1"/>
  <c r="H81" i="2" s="1"/>
  <c r="H82" i="2" a="1"/>
  <c r="H82" i="2" s="1"/>
  <c r="H83" i="2" a="1"/>
  <c r="H83" i="2" s="1"/>
  <c r="H84" i="2" a="1"/>
  <c r="H84" i="2" s="1"/>
  <c r="H85" i="2" a="1"/>
  <c r="H85" i="2" s="1"/>
  <c r="H86" i="2" a="1"/>
  <c r="H86" i="2" s="1"/>
  <c r="H87" i="2" a="1"/>
  <c r="H87" i="2" s="1"/>
  <c r="H88" i="2" a="1"/>
  <c r="H88" i="2" s="1"/>
  <c r="H89" i="2" a="1"/>
  <c r="H89" i="2" s="1"/>
  <c r="H90" i="2" a="1"/>
  <c r="H90" i="2" s="1"/>
  <c r="H91" i="2" a="1"/>
  <c r="H91" i="2" s="1"/>
  <c r="H92" i="2" a="1"/>
  <c r="H92" i="2" s="1"/>
  <c r="H93" i="2" a="1"/>
  <c r="H93" i="2" s="1"/>
  <c r="H94" i="2" a="1"/>
  <c r="H94" i="2" s="1"/>
  <c r="H95" i="2" a="1"/>
  <c r="H95" i="2" s="1"/>
  <c r="H96" i="2" a="1"/>
  <c r="H96" i="2" s="1"/>
  <c r="H97" i="2" a="1"/>
  <c r="H97" i="2" s="1"/>
  <c r="H98" i="2" a="1"/>
  <c r="H98" i="2" s="1"/>
  <c r="H99" i="2" a="1"/>
  <c r="H99" i="2" s="1"/>
  <c r="H100" i="2" a="1"/>
  <c r="H100" i="2" s="1"/>
  <c r="H101" i="2" a="1"/>
  <c r="H101" i="2" s="1"/>
  <c r="H102" i="2" a="1"/>
  <c r="H102" i="2" s="1"/>
  <c r="H103" i="2" a="1"/>
  <c r="H103" i="2" s="1"/>
  <c r="H104" i="2" a="1"/>
  <c r="H104" i="2" s="1"/>
  <c r="H105" i="2" a="1"/>
  <c r="H105" i="2" s="1"/>
  <c r="H106" i="2" a="1"/>
  <c r="H106" i="2" s="1"/>
  <c r="H107" i="2" a="1"/>
  <c r="H107" i="2" s="1"/>
  <c r="H108" i="2" a="1"/>
  <c r="H108" i="2" s="1"/>
  <c r="H109" i="2" a="1"/>
  <c r="H109" i="2" s="1"/>
  <c r="H110" i="2" a="1"/>
  <c r="H110" i="2" s="1"/>
  <c r="H111" i="2" a="1"/>
  <c r="H111" i="2" s="1"/>
  <c r="H112" i="2" a="1"/>
  <c r="H112" i="2" s="1"/>
  <c r="H113" i="2" a="1"/>
  <c r="H113" i="2" s="1"/>
  <c r="H114" i="2" a="1"/>
  <c r="H114" i="2" s="1"/>
  <c r="H115" i="2" a="1"/>
  <c r="H115" i="2" s="1"/>
  <c r="H116" i="2" a="1"/>
  <c r="H116" i="2" s="1"/>
  <c r="H117" i="2" a="1"/>
  <c r="H117" i="2" s="1"/>
  <c r="H118" i="2" a="1"/>
  <c r="H118" i="2" s="1"/>
  <c r="H119" i="2" a="1"/>
  <c r="H119" i="2" s="1"/>
  <c r="H120" i="2" a="1"/>
  <c r="H120" i="2" s="1"/>
  <c r="H121" i="2" a="1"/>
  <c r="H121" i="2" s="1"/>
  <c r="H122" i="2" a="1"/>
  <c r="H122" i="2" s="1"/>
  <c r="H123" i="2" a="1"/>
  <c r="H123" i="2" s="1"/>
  <c r="H124" i="2" a="1"/>
  <c r="H124" i="2" s="1"/>
  <c r="H125" i="2" a="1"/>
  <c r="H125" i="2" s="1"/>
  <c r="H126" i="2" a="1"/>
  <c r="H126" i="2" s="1"/>
  <c r="H127" i="2" a="1"/>
  <c r="H127" i="2" s="1"/>
  <c r="H128" i="2" a="1"/>
  <c r="H128" i="2" s="1"/>
  <c r="H129" i="2" a="1"/>
  <c r="H129" i="2" s="1"/>
  <c r="H130" i="2" a="1"/>
  <c r="H130" i="2" s="1"/>
  <c r="H131" i="2" a="1"/>
  <c r="H131" i="2" s="1"/>
  <c r="H132" i="2" a="1"/>
  <c r="H132" i="2" s="1"/>
  <c r="H133" i="2" a="1"/>
  <c r="H133" i="2" s="1"/>
  <c r="H134" i="2" a="1"/>
  <c r="H134" i="2" s="1"/>
  <c r="H135" i="2" a="1"/>
  <c r="H135" i="2" s="1"/>
  <c r="H136" i="2" a="1"/>
  <c r="H136" i="2" s="1"/>
  <c r="H137" i="2" a="1"/>
  <c r="H137" i="2" s="1"/>
  <c r="H138" i="2" a="1"/>
  <c r="H138" i="2" s="1"/>
  <c r="H139" i="2" a="1"/>
  <c r="H139" i="2" s="1"/>
  <c r="H140" i="2" a="1"/>
  <c r="H140" i="2" s="1"/>
  <c r="H141" i="2" a="1"/>
  <c r="H141" i="2" s="1"/>
  <c r="H142" i="2" a="1"/>
  <c r="H142" i="2" s="1"/>
  <c r="H143" i="2" a="1"/>
  <c r="H143" i="2" s="1"/>
  <c r="H144" i="2" a="1"/>
  <c r="H144" i="2" s="1"/>
  <c r="H145" i="2" a="1"/>
  <c r="H145" i="2" s="1"/>
  <c r="H146" i="2" a="1"/>
  <c r="H146" i="2" s="1"/>
  <c r="H147" i="2" a="1"/>
  <c r="H147" i="2" s="1"/>
  <c r="H148" i="2" a="1"/>
  <c r="H148" i="2" s="1"/>
  <c r="H149" i="2" a="1"/>
  <c r="H149" i="2" s="1"/>
  <c r="H150" i="2" a="1"/>
  <c r="H150" i="2" s="1"/>
  <c r="H151" i="2" a="1"/>
  <c r="H151" i="2" s="1"/>
  <c r="H152" i="2" a="1"/>
  <c r="H152" i="2" s="1"/>
  <c r="H153" i="2" a="1"/>
  <c r="H153" i="2" s="1"/>
  <c r="H154" i="2" a="1"/>
  <c r="H154" i="2" s="1"/>
  <c r="H155" i="2" a="1"/>
  <c r="H155" i="2" s="1"/>
  <c r="H156" i="2" a="1"/>
  <c r="H156" i="2" s="1"/>
  <c r="H157" i="2" a="1"/>
  <c r="H157" i="2" s="1"/>
  <c r="H158" i="2" a="1"/>
  <c r="H158" i="2" s="1"/>
  <c r="H159" i="2" a="1"/>
  <c r="H159" i="2" s="1"/>
  <c r="H160" i="2" a="1"/>
  <c r="H160" i="2" s="1"/>
  <c r="H161" i="2" a="1"/>
  <c r="H161" i="2" s="1"/>
  <c r="H162" i="2" a="1"/>
  <c r="H162" i="2" s="1"/>
  <c r="H2" i="2" a="1"/>
  <c r="H2" i="2" s="1"/>
  <c r="H163" i="2" l="1" a="1"/>
  <c r="H163" i="2" s="1"/>
  <c r="J58" i="2"/>
  <c r="J58" i="2" a="1"/>
  <c r="J57" i="2"/>
  <c r="J57" i="2" a="1"/>
  <c r="J56" i="2"/>
  <c r="J56" i="2" a="1"/>
  <c r="J55" i="2"/>
  <c r="J55" i="2" a="1"/>
  <c r="J54" i="2"/>
  <c r="J54" i="2" a="1"/>
  <c r="J53" i="2"/>
  <c r="J53" i="2" a="1"/>
  <c r="J52" i="2"/>
  <c r="J52" i="2" a="1"/>
  <c r="J51" i="2"/>
  <c r="J51" i="2" a="1"/>
  <c r="J50" i="2"/>
  <c r="J50" i="2" a="1"/>
  <c r="J49" i="2"/>
  <c r="J49" i="2" a="1"/>
  <c r="J48" i="2"/>
  <c r="J48" i="2" a="1"/>
  <c r="J47" i="2"/>
  <c r="J47" i="2" a="1"/>
  <c r="J46" i="2"/>
  <c r="J46" i="2" a="1"/>
  <c r="J45" i="2"/>
  <c r="J45" i="2" a="1"/>
  <c r="J44" i="2"/>
  <c r="J44" i="2" a="1"/>
  <c r="J43" i="2"/>
  <c r="J43" i="2" a="1"/>
  <c r="J42" i="2"/>
  <c r="J42" i="2" a="1"/>
  <c r="J41" i="2"/>
  <c r="J41" i="2" a="1"/>
  <c r="J40" i="2"/>
  <c r="J40" i="2" a="1"/>
  <c r="J39" i="2"/>
  <c r="J39" i="2" a="1"/>
  <c r="J38" i="2"/>
  <c r="J38" i="2" a="1"/>
  <c r="J37" i="2"/>
  <c r="J37" i="2" a="1"/>
  <c r="J36" i="2"/>
  <c r="J36" i="2" a="1"/>
  <c r="J35" i="2"/>
  <c r="J35" i="2" a="1"/>
  <c r="J34" i="2"/>
  <c r="J34" i="2" a="1"/>
  <c r="J33" i="2"/>
  <c r="J33" i="2" a="1"/>
  <c r="J32" i="2"/>
  <c r="J32" i="2" a="1"/>
  <c r="J31" i="2"/>
  <c r="J31" i="2" a="1"/>
  <c r="J30" i="2"/>
  <c r="J30" i="2" a="1"/>
  <c r="J29" i="2"/>
  <c r="J29" i="2" a="1"/>
  <c r="J28" i="2"/>
  <c r="J28" i="2" a="1"/>
  <c r="J27" i="2"/>
  <c r="J27" i="2" a="1"/>
  <c r="J26" i="2"/>
  <c r="J26" i="2" a="1"/>
  <c r="J25" i="2"/>
  <c r="J25" i="2" a="1"/>
  <c r="J24" i="2"/>
  <c r="J24" i="2" a="1"/>
  <c r="J23" i="2"/>
  <c r="J23" i="2" a="1"/>
  <c r="J22" i="2"/>
  <c r="J22" i="2" a="1"/>
  <c r="J21" i="2"/>
  <c r="J21" i="2" a="1"/>
  <c r="J20" i="2"/>
  <c r="J20" i="2" a="1"/>
  <c r="J19" i="2"/>
  <c r="J19" i="2" a="1"/>
  <c r="J18" i="2"/>
  <c r="J18" i="2" a="1"/>
  <c r="F18" i="2"/>
  <c r="J17" i="2"/>
  <c r="J17" i="2" a="1"/>
  <c r="F17" i="2"/>
  <c r="J16" i="2"/>
  <c r="J16" i="2" a="1"/>
  <c r="F16" i="2"/>
  <c r="J15" i="2"/>
  <c r="J15" i="2" a="1"/>
  <c r="F15" i="2"/>
  <c r="J14" i="2"/>
  <c r="J14" i="2" a="1"/>
  <c r="F14" i="2"/>
  <c r="J13" i="2"/>
  <c r="J13" i="2" a="1"/>
  <c r="F13" i="2"/>
  <c r="J12" i="2"/>
  <c r="J12" i="2" a="1"/>
  <c r="F12" i="2"/>
  <c r="J11" i="2"/>
  <c r="J11" i="2" a="1"/>
  <c r="F11" i="2"/>
  <c r="J10" i="2"/>
  <c r="J10" i="2" a="1"/>
  <c r="F10" i="2"/>
  <c r="J9" i="2"/>
  <c r="J9" i="2" a="1"/>
  <c r="F9" i="2"/>
  <c r="J8" i="2"/>
  <c r="J8" i="2" a="1"/>
  <c r="F8" i="2"/>
  <c r="J7" i="2"/>
  <c r="J7" i="2" a="1"/>
  <c r="F7" i="2"/>
  <c r="J6" i="2"/>
  <c r="J6" i="2" a="1"/>
  <c r="F6" i="2"/>
  <c r="J5" i="2"/>
  <c r="J5" i="2" a="1"/>
  <c r="F5" i="2"/>
  <c r="B5" i="2"/>
  <c r="J4" i="2"/>
  <c r="J4" i="2" a="1"/>
  <c r="F4" i="2"/>
  <c r="J3" i="2"/>
  <c r="J3" i="2" a="1"/>
  <c r="F3" i="2"/>
  <c r="D3" i="2"/>
  <c r="J2" i="2"/>
  <c r="J2" i="2" a="1"/>
  <c r="F2" i="2"/>
  <c r="D2" i="2"/>
  <c r="C2" i="2"/>
  <c r="B2" i="2"/>
  <c r="B8" i="4"/>
  <c r="B7" i="4"/>
  <c r="D6" i="4"/>
  <c r="B6" i="4"/>
  <c r="D5" i="4"/>
  <c r="B5" i="4"/>
  <c r="B4" i="4"/>
  <c r="B3" i="4"/>
  <c r="R29" i="3"/>
  <c r="Q29" i="3"/>
  <c r="P29" i="3"/>
  <c r="O29" i="3"/>
  <c r="N29" i="3"/>
  <c r="M29" i="3"/>
  <c r="L29" i="3"/>
  <c r="K29" i="3"/>
  <c r="J29" i="3"/>
  <c r="I29" i="3"/>
  <c r="H29" i="3"/>
  <c r="G29" i="3"/>
  <c r="F29" i="3"/>
  <c r="E29" i="3"/>
  <c r="D29" i="3"/>
  <c r="C29" i="3"/>
  <c r="B29" i="3"/>
  <c r="N12" i="3"/>
  <c r="B12" i="3"/>
  <c r="M8" i="3"/>
  <c r="I5" i="3"/>
  <c r="B4" i="3"/>
  <c r="D4" i="1"/>
  <c r="D4" i="4" s="1"/>
  <c r="D3" i="1"/>
  <c r="D3" i="4" s="1"/>
  <c r="B6" i="2"/>
  <c r="C3" i="2" a="1"/>
  <c r="B3" i="2" a="1"/>
  <c r="I4" i="3" l="1"/>
  <c r="B5" i="3"/>
  <c r="B3" i="2"/>
  <c r="B4" i="2" s="1"/>
  <c r="B7" i="2" s="1"/>
  <c r="C3" i="2"/>
  <c r="C4" i="2" s="1"/>
</calcChain>
</file>

<file path=xl/comments1.xml><?xml version="1.0" encoding="utf-8"?>
<comments xmlns="http://schemas.openxmlformats.org/spreadsheetml/2006/main">
  <authors>
    <author>Computer</author>
  </authors>
  <commentList>
    <comment ref="B3" authorId="0">
      <text>
        <r>
          <rPr>
            <b/>
            <sz val="9"/>
            <color indexed="81"/>
            <rFont val="宋体"/>
            <family val="3"/>
            <charset val="134"/>
          </rPr>
          <t>Computer:</t>
        </r>
        <r>
          <rPr>
            <sz val="9"/>
            <color indexed="81"/>
            <rFont val="宋体"/>
            <family val="3"/>
            <charset val="134"/>
          </rPr>
          <t xml:space="preserve">
内容：请输入姓名
操作：直接输入</t>
        </r>
      </text>
    </comment>
    <comment ref="B4" authorId="0">
      <text>
        <r>
          <rPr>
            <b/>
            <sz val="9"/>
            <color indexed="81"/>
            <rFont val="宋体"/>
            <family val="3"/>
            <charset val="134"/>
          </rPr>
          <t>Computer:</t>
        </r>
        <r>
          <rPr>
            <sz val="9"/>
            <color indexed="81"/>
            <rFont val="宋体"/>
            <family val="3"/>
            <charset val="134"/>
          </rPr>
          <t xml:space="preserve">
内容：请输入民族
操作：点击下拉菜单
      进行选择
     【支持模糊输入】</t>
        </r>
      </text>
    </comment>
    <comment ref="B5" authorId="0">
      <text>
        <r>
          <rPr>
            <b/>
            <sz val="9"/>
            <color indexed="81"/>
            <rFont val="宋体"/>
            <family val="3"/>
            <charset val="134"/>
          </rPr>
          <t>Computer:</t>
        </r>
        <r>
          <rPr>
            <sz val="9"/>
            <color indexed="81"/>
            <rFont val="宋体"/>
            <family val="3"/>
            <charset val="134"/>
          </rPr>
          <t xml:space="preserve">
内容：请输入资格种类
操作：点击下拉菜单
      进行选择</t>
        </r>
      </text>
    </comment>
    <comment ref="D5" authorId="0">
      <text>
        <r>
          <rPr>
            <b/>
            <sz val="9"/>
            <color indexed="81"/>
            <rFont val="宋体"/>
            <family val="3"/>
            <charset val="134"/>
          </rPr>
          <t>Computer:</t>
        </r>
        <r>
          <rPr>
            <sz val="9"/>
            <color indexed="81"/>
            <rFont val="宋体"/>
            <family val="3"/>
            <charset val="134"/>
          </rPr>
          <t xml:space="preserve">
内容：请输入任教学科
操作：点击下拉菜单
      进行选择
     【支持模糊输入】</t>
        </r>
      </text>
    </comment>
    <comment ref="D6" authorId="0">
      <text>
        <r>
          <rPr>
            <b/>
            <sz val="9"/>
            <color indexed="81"/>
            <rFont val="宋体"/>
            <family val="3"/>
            <charset val="134"/>
          </rPr>
          <t>Computer:</t>
        </r>
        <r>
          <rPr>
            <sz val="9"/>
            <color indexed="81"/>
            <rFont val="宋体"/>
            <family val="3"/>
            <charset val="134"/>
          </rPr>
          <t xml:space="preserve">
内容：请输入身份证号
操作：直接输入
格式：长度18位
【粘贴时要去除多余空格】</t>
        </r>
      </text>
    </comment>
    <comment ref="B7" authorId="0">
      <text>
        <r>
          <rPr>
            <b/>
            <sz val="9"/>
            <color indexed="81"/>
            <rFont val="宋体"/>
            <family val="3"/>
            <charset val="134"/>
          </rPr>
          <t>Computer:</t>
        </r>
        <r>
          <rPr>
            <sz val="9"/>
            <color indexed="81"/>
            <rFont val="宋体"/>
            <family val="3"/>
            <charset val="134"/>
          </rPr>
          <t xml:space="preserve">
内容：请输入证书编号
操作：直接输入
格式：15位或17位数字
【粘贴时要去除多余空格】</t>
        </r>
      </text>
    </comment>
    <comment ref="B8" authorId="0">
      <text>
        <r>
          <rPr>
            <b/>
            <sz val="9"/>
            <color indexed="81"/>
            <rFont val="宋体"/>
            <family val="3"/>
            <charset val="134"/>
          </rPr>
          <t>Computer:</t>
        </r>
        <r>
          <rPr>
            <sz val="9"/>
            <color indexed="81"/>
            <rFont val="宋体"/>
            <family val="3"/>
            <charset val="134"/>
          </rPr>
          <t xml:space="preserve">
内容：请输入发证机关
操作：点击下拉菜单
      进行选择</t>
        </r>
      </text>
    </comment>
    <comment ref="G8" authorId="0">
      <text>
        <r>
          <rPr>
            <b/>
            <sz val="9"/>
            <color indexed="81"/>
            <rFont val="宋体"/>
            <family val="3"/>
            <charset val="134"/>
          </rPr>
          <t>Computer:</t>
        </r>
        <r>
          <rPr>
            <sz val="9"/>
            <color indexed="81"/>
            <rFont val="宋体"/>
            <family val="3"/>
            <charset val="134"/>
          </rPr>
          <t xml:space="preserve">
内容：请输入发证时间
操作：直接输入
样例：2023/3/21
     【请先输入身份证号，再录入发证时间】</t>
        </r>
      </text>
    </comment>
  </commentList>
</comments>
</file>

<file path=xl/comments2.xml><?xml version="1.0" encoding="utf-8"?>
<comments xmlns="http://schemas.openxmlformats.org/spreadsheetml/2006/main">
  <authors>
    <author>Computer</author>
  </authors>
  <commentList>
    <comment ref="B6" authorId="0">
      <text>
        <r>
          <rPr>
            <b/>
            <sz val="9"/>
            <color indexed="81"/>
            <rFont val="宋体"/>
            <family val="3"/>
            <charset val="134"/>
          </rPr>
          <t>Computer:</t>
        </r>
        <r>
          <rPr>
            <sz val="9"/>
            <color indexed="81"/>
            <rFont val="宋体"/>
            <family val="3"/>
            <charset val="134"/>
          </rPr>
          <t xml:space="preserve">
内容：请输入政治面貌
操作：点击下拉菜单
      进行选择</t>
        </r>
      </text>
    </comment>
    <comment ref="B7" authorId="0">
      <text>
        <r>
          <rPr>
            <b/>
            <sz val="9"/>
            <color indexed="81"/>
            <rFont val="宋体"/>
            <family val="3"/>
            <charset val="134"/>
          </rPr>
          <t>Computer:</t>
        </r>
        <r>
          <rPr>
            <sz val="9"/>
            <color indexed="81"/>
            <rFont val="宋体"/>
            <family val="3"/>
            <charset val="134"/>
          </rPr>
          <t xml:space="preserve">
内容：请输入专业技术职务
操作：点击下拉菜单
      进行选择</t>
        </r>
      </text>
    </comment>
    <comment ref="B9" authorId="0">
      <text>
        <r>
          <rPr>
            <b/>
            <sz val="9"/>
            <color indexed="81"/>
            <rFont val="宋体"/>
            <family val="3"/>
            <charset val="134"/>
          </rPr>
          <t>Computer:</t>
        </r>
        <r>
          <rPr>
            <sz val="9"/>
            <color indexed="81"/>
            <rFont val="宋体"/>
            <family val="3"/>
            <charset val="134"/>
          </rPr>
          <t xml:space="preserve">
内容：请输入证书编号
操作：直接输入
</t>
        </r>
      </text>
    </comment>
    <comment ref="B10" authorId="0">
      <text>
        <r>
          <rPr>
            <b/>
            <sz val="9"/>
            <color indexed="81"/>
            <rFont val="宋体"/>
            <family val="3"/>
            <charset val="134"/>
          </rPr>
          <t>Computer:</t>
        </r>
        <r>
          <rPr>
            <sz val="9"/>
            <color indexed="81"/>
            <rFont val="宋体"/>
            <family val="3"/>
            <charset val="134"/>
          </rPr>
          <t xml:space="preserve">
内容：请输入申请地类型
操作：点击下拉菜单
      进行选择</t>
        </r>
      </text>
    </comment>
    <comment ref="N10" authorId="0">
      <text>
        <r>
          <rPr>
            <b/>
            <sz val="9"/>
            <color indexed="81"/>
            <rFont val="宋体"/>
            <family val="3"/>
            <charset val="134"/>
          </rPr>
          <t>Computer:</t>
        </r>
        <r>
          <rPr>
            <sz val="9"/>
            <color indexed="81"/>
            <rFont val="宋体"/>
            <family val="3"/>
            <charset val="134"/>
          </rPr>
          <t xml:space="preserve">
内容：请输入联系电话操作：直接输入
格式：11位数字</t>
        </r>
      </text>
    </comment>
    <comment ref="B11" authorId="0">
      <text>
        <r>
          <rPr>
            <b/>
            <sz val="9"/>
            <color indexed="81"/>
            <rFont val="宋体"/>
            <family val="3"/>
            <charset val="134"/>
          </rPr>
          <t>Computer:</t>
        </r>
        <r>
          <rPr>
            <sz val="9"/>
            <color indexed="81"/>
            <rFont val="宋体"/>
            <family val="3"/>
            <charset val="134"/>
          </rPr>
          <t xml:space="preserve">
内容：请输入证书编号
操作：直接输入</t>
        </r>
      </text>
    </comment>
    <comment ref="B13" authorId="0">
      <text>
        <r>
          <rPr>
            <b/>
            <sz val="9"/>
            <color indexed="81"/>
            <rFont val="宋体"/>
            <family val="3"/>
            <charset val="134"/>
          </rPr>
          <t>Computer:</t>
        </r>
        <r>
          <rPr>
            <sz val="9"/>
            <color indexed="81"/>
            <rFont val="宋体"/>
            <family val="3"/>
            <charset val="134"/>
          </rPr>
          <t xml:space="preserve">
内容：请输入学历
操作：点击下拉菜单
      进行选择</t>
        </r>
      </text>
    </comment>
    <comment ref="F13" authorId="0">
      <text>
        <r>
          <rPr>
            <b/>
            <sz val="9"/>
            <color indexed="81"/>
            <rFont val="宋体"/>
            <family val="3"/>
            <charset val="134"/>
          </rPr>
          <t>Computer:</t>
        </r>
        <r>
          <rPr>
            <sz val="9"/>
            <color indexed="81"/>
            <rFont val="宋体"/>
            <family val="3"/>
            <charset val="134"/>
          </rPr>
          <t xml:space="preserve">
内容：请输入学位
操作：点击下拉菜单
      进行选择</t>
        </r>
      </text>
    </comment>
    <comment ref="N13" authorId="0">
      <text>
        <r>
          <rPr>
            <b/>
            <sz val="9"/>
            <color indexed="81"/>
            <rFont val="宋体"/>
            <family val="3"/>
            <charset val="134"/>
          </rPr>
          <t>Computer:</t>
        </r>
        <r>
          <rPr>
            <sz val="9"/>
            <color indexed="81"/>
            <rFont val="宋体"/>
            <family val="3"/>
            <charset val="134"/>
          </rPr>
          <t xml:space="preserve">
内容：请输入普通话等级
操作：点击下拉菜单
      进行选择</t>
        </r>
      </text>
    </comment>
  </commentList>
</comments>
</file>

<file path=xl/comments3.xml><?xml version="1.0" encoding="utf-8"?>
<comments xmlns="http://schemas.openxmlformats.org/spreadsheetml/2006/main">
  <authors>
    <author>Computer</author>
  </authors>
  <commentList>
    <comment ref="E8" authorId="0">
      <text>
        <r>
          <rPr>
            <b/>
            <sz val="9"/>
            <color indexed="81"/>
            <rFont val="宋体"/>
            <family val="3"/>
            <charset val="134"/>
          </rPr>
          <t>Computer:</t>
        </r>
        <r>
          <rPr>
            <sz val="9"/>
            <color indexed="81"/>
            <rFont val="宋体"/>
            <family val="3"/>
            <charset val="134"/>
          </rPr>
          <t xml:space="preserve">
内容：请输入发证时间
操作：直接输入
样例：2023/3/21
</t>
        </r>
      </text>
    </comment>
  </commentList>
</comments>
</file>

<file path=xl/sharedStrings.xml><?xml version="1.0" encoding="utf-8"?>
<sst xmlns="http://schemas.openxmlformats.org/spreadsheetml/2006/main" count="398" uniqueCount="328">
  <si>
    <t>姓名</t>
  </si>
  <si>
    <t>性别</t>
  </si>
  <si>
    <t>民族</t>
  </si>
  <si>
    <t>汉族</t>
  </si>
  <si>
    <t>出生日期</t>
  </si>
  <si>
    <t>资格种类</t>
  </si>
  <si>
    <t>任教学科</t>
  </si>
  <si>
    <t>身份证件类型</t>
  </si>
  <si>
    <t>身份证件号码</t>
  </si>
  <si>
    <t>证书编号</t>
  </si>
  <si>
    <t>原发证机关</t>
  </si>
  <si>
    <t>原发证时间</t>
  </si>
  <si>
    <t xml:space="preserve">                            </t>
  </si>
  <si>
    <t xml:space="preserve">    有关材料已审核，情况属实。</t>
    <phoneticPr fontId="1" type="noConversion"/>
  </si>
  <si>
    <t>初审人
审核意见</t>
    <phoneticPr fontId="1" type="noConversion"/>
  </si>
  <si>
    <t>发证机关
审核意见</t>
    <phoneticPr fontId="1" type="noConversion"/>
  </si>
  <si>
    <t>申请人
承诺</t>
    <phoneticPr fontId="1" type="noConversion"/>
  </si>
  <si>
    <t>身份证</t>
    <phoneticPr fontId="1" type="noConversion"/>
  </si>
  <si>
    <t>壮族</t>
  </si>
  <si>
    <t>满族</t>
  </si>
  <si>
    <t>回族</t>
  </si>
  <si>
    <t>苗族</t>
  </si>
  <si>
    <t>维吾尔族</t>
  </si>
  <si>
    <t>土家族</t>
  </si>
  <si>
    <t>彝族</t>
  </si>
  <si>
    <t>蒙古族</t>
  </si>
  <si>
    <t>藏族</t>
  </si>
  <si>
    <t>布依族</t>
  </si>
  <si>
    <t>侗族</t>
  </si>
  <si>
    <t>瑶族</t>
  </si>
  <si>
    <t>朝鲜族</t>
  </si>
  <si>
    <t>白族</t>
  </si>
  <si>
    <t>哈尼族</t>
  </si>
  <si>
    <t>哈萨克族</t>
  </si>
  <si>
    <t>黎族</t>
  </si>
  <si>
    <t>傣族</t>
  </si>
  <si>
    <t>畲族</t>
  </si>
  <si>
    <t>傈僳族</t>
  </si>
  <si>
    <t>仡佬族</t>
  </si>
  <si>
    <t>东乡族</t>
  </si>
  <si>
    <t>高山族</t>
  </si>
  <si>
    <t>拉祜族</t>
  </si>
  <si>
    <t>水族</t>
  </si>
  <si>
    <t>佤族</t>
  </si>
  <si>
    <t>纳西族</t>
  </si>
  <si>
    <t>羌族</t>
  </si>
  <si>
    <t>土族</t>
  </si>
  <si>
    <t>仫佬族</t>
  </si>
  <si>
    <t>锡伯族</t>
  </si>
  <si>
    <t>柯尔克孜族</t>
  </si>
  <si>
    <t>达斡尔族</t>
  </si>
  <si>
    <t>景颇族</t>
  </si>
  <si>
    <t>毛南族</t>
  </si>
  <si>
    <t>撒拉族</t>
  </si>
  <si>
    <t>布朗族</t>
  </si>
  <si>
    <t>塔吉克族</t>
  </si>
  <si>
    <t>阿昌族</t>
  </si>
  <si>
    <t>普米族</t>
  </si>
  <si>
    <t>鄂温克族</t>
  </si>
  <si>
    <t>怒族</t>
  </si>
  <si>
    <t>京族</t>
  </si>
  <si>
    <t>基诺族</t>
  </si>
  <si>
    <t>德昂族</t>
  </si>
  <si>
    <t>保安族</t>
  </si>
  <si>
    <t>俄罗斯族</t>
  </si>
  <si>
    <t>裕固族</t>
  </si>
  <si>
    <t>乌孜别克族</t>
  </si>
  <si>
    <t>门巴族</t>
  </si>
  <si>
    <t>鄂伦春族</t>
  </si>
  <si>
    <t>独龙族</t>
  </si>
  <si>
    <t>塔塔尔族</t>
  </si>
  <si>
    <t>赫哲族</t>
  </si>
  <si>
    <t>珞巴族</t>
  </si>
  <si>
    <t xml:space="preserve">        证书信息不规范或错误需重发。</t>
    <phoneticPr fontId="1" type="noConversion"/>
  </si>
  <si>
    <t xml:space="preserve">        证书损毁影响使用需换发。</t>
    <phoneticPr fontId="1" type="noConversion"/>
  </si>
  <si>
    <t>以上信息准确，情况属实。因信息有误造成的一切后果由本人承担。</t>
    <phoneticPr fontId="1" type="noConversion"/>
  </si>
  <si>
    <t xml:space="preserve">        证书遗失需补发。</t>
    <phoneticPr fontId="1" type="noConversion"/>
  </si>
  <si>
    <t>姓    名</t>
  </si>
  <si>
    <t>出生年月</t>
  </si>
  <si>
    <t>政治面貌</t>
  </si>
  <si>
    <t>职业</t>
  </si>
  <si>
    <t>教师</t>
  </si>
  <si>
    <t>专业技术职务</t>
  </si>
  <si>
    <t>毕业学校和专业</t>
  </si>
  <si>
    <t>申请地类型</t>
  </si>
  <si>
    <t>通讯地址 *</t>
  </si>
  <si>
    <t>申请资格种类</t>
  </si>
  <si>
    <t>健康状况</t>
  </si>
  <si>
    <t>合格</t>
  </si>
  <si>
    <t>备注</t>
  </si>
  <si>
    <t>注：本表一式贰份。一份存入申请人人事档案，一份由认定机构归档保存。</t>
  </si>
  <si>
    <t>教师资格认定申请表（补）</t>
    <phoneticPr fontId="1" type="noConversion"/>
  </si>
  <si>
    <t>报名号：</t>
    <phoneticPr fontId="1" type="noConversion"/>
  </si>
  <si>
    <t>申请事由</t>
    <phoneticPr fontId="1" type="noConversion"/>
  </si>
  <si>
    <t>身份证证件号</t>
    <phoneticPr fontId="1" type="noConversion"/>
  </si>
  <si>
    <t>证书编号</t>
    <phoneticPr fontId="1" type="noConversion"/>
  </si>
  <si>
    <t>发证日期</t>
    <phoneticPr fontId="1" type="noConversion"/>
  </si>
  <si>
    <t>中共党员</t>
  </si>
  <si>
    <t>中共预备党员</t>
  </si>
  <si>
    <t>中国国民党革命委员会（民革）党员</t>
  </si>
  <si>
    <t>中国民主同盟（民盟）盟员</t>
  </si>
  <si>
    <t>中国民主建国会（民建）会员</t>
  </si>
  <si>
    <t>中国民主促进会（民进）会员</t>
  </si>
  <si>
    <t>中国农工民主党（农工党）党员</t>
  </si>
  <si>
    <t>中国致公党（致公党）党员</t>
  </si>
  <si>
    <t>九三学社社员</t>
  </si>
  <si>
    <t>台湾民主自治同盟（台盟）盟员</t>
  </si>
  <si>
    <t>共青团员</t>
  </si>
  <si>
    <t>无党派民主人士</t>
  </si>
  <si>
    <t>群众</t>
  </si>
  <si>
    <t>身份证件号码</t>
    <phoneticPr fontId="1" type="noConversion"/>
  </si>
  <si>
    <t>学历学位</t>
    <phoneticPr fontId="1" type="noConversion"/>
  </si>
  <si>
    <t>合格</t>
    <phoneticPr fontId="1" type="noConversion"/>
  </si>
  <si>
    <t>教育教学能力</t>
    <phoneticPr fontId="1" type="noConversion"/>
  </si>
  <si>
    <t>申请任教学科</t>
    <phoneticPr fontId="1" type="noConversion"/>
  </si>
  <si>
    <t>身份证</t>
    <phoneticPr fontId="1" type="noConversion"/>
  </si>
  <si>
    <t>联系电话</t>
    <phoneticPr fontId="1" type="noConversion"/>
  </si>
  <si>
    <t>教师资格证书号码</t>
    <phoneticPr fontId="1" type="noConversion"/>
  </si>
  <si>
    <t>证书编号</t>
    <phoneticPr fontId="1" type="noConversion"/>
  </si>
  <si>
    <t>教师资格认定专家评议委员会评议意见</t>
    <phoneticPr fontId="1" type="noConversion"/>
  </si>
  <si>
    <t>教师资格认定机构意见</t>
    <phoneticPr fontId="1" type="noConversion"/>
  </si>
  <si>
    <t>公 章</t>
    <phoneticPr fontId="1" type="noConversion"/>
  </si>
  <si>
    <t xml:space="preserve">   有关材料已审核，情况属实，同意补发。</t>
    <phoneticPr fontId="1" type="noConversion"/>
  </si>
  <si>
    <t xml:space="preserve">    </t>
    <phoneticPr fontId="1" type="noConversion"/>
  </si>
  <si>
    <t>思想品德</t>
  </si>
  <si>
    <t>思想政治</t>
  </si>
  <si>
    <t>语文</t>
  </si>
  <si>
    <t>数学</t>
  </si>
  <si>
    <t>外语</t>
  </si>
  <si>
    <t>社会</t>
  </si>
  <si>
    <t>历史</t>
  </si>
  <si>
    <t>地理</t>
  </si>
  <si>
    <t>自然</t>
  </si>
  <si>
    <t>物理</t>
  </si>
  <si>
    <t>化学</t>
  </si>
  <si>
    <t>体育</t>
  </si>
  <si>
    <t>音乐</t>
  </si>
  <si>
    <t>美术</t>
  </si>
  <si>
    <t>劳动</t>
  </si>
  <si>
    <t>劳动技术</t>
  </si>
  <si>
    <t>心理教育</t>
  </si>
  <si>
    <t>英语</t>
  </si>
  <si>
    <t>科学</t>
  </si>
  <si>
    <t>信息技术</t>
  </si>
  <si>
    <t>特殊教育</t>
  </si>
  <si>
    <t>心理健康教育</t>
  </si>
  <si>
    <t>综合实践活动</t>
  </si>
  <si>
    <t>其他</t>
  </si>
  <si>
    <t>全科</t>
  </si>
  <si>
    <t>语数</t>
  </si>
  <si>
    <t>朝鲜语文</t>
  </si>
  <si>
    <t>小学教育</t>
  </si>
  <si>
    <t>汉语言文学</t>
  </si>
  <si>
    <t>中文</t>
  </si>
  <si>
    <t>电脑</t>
  </si>
  <si>
    <t>小学教育（双语）</t>
  </si>
  <si>
    <t>计算机科学技术</t>
  </si>
  <si>
    <t>微机</t>
  </si>
  <si>
    <t>语言</t>
  </si>
  <si>
    <t>生物</t>
  </si>
  <si>
    <t>品德与社会</t>
  </si>
  <si>
    <t>道德与法治</t>
  </si>
  <si>
    <t>教育技术</t>
  </si>
  <si>
    <t>教育学</t>
  </si>
  <si>
    <t>信息综合</t>
  </si>
  <si>
    <t>艺术</t>
  </si>
  <si>
    <t>健康教育</t>
  </si>
  <si>
    <t>律动</t>
  </si>
  <si>
    <t>体育与健康</t>
  </si>
  <si>
    <t>理科</t>
  </si>
  <si>
    <t>健康</t>
  </si>
  <si>
    <t>学校体育</t>
  </si>
  <si>
    <t>科技（少儿电脑）</t>
  </si>
  <si>
    <t>电教</t>
  </si>
  <si>
    <t>书法教学</t>
  </si>
  <si>
    <t>舞蹈</t>
  </si>
  <si>
    <t>英语教育</t>
  </si>
  <si>
    <t>小学教育（全科）</t>
  </si>
  <si>
    <t>书法</t>
  </si>
  <si>
    <t>常识</t>
  </si>
  <si>
    <t>自然科学</t>
  </si>
  <si>
    <t>教育</t>
  </si>
  <si>
    <t>体育科学</t>
  </si>
  <si>
    <t>小学全科</t>
  </si>
  <si>
    <t>推拿</t>
  </si>
  <si>
    <t>俄语</t>
  </si>
  <si>
    <t>蒙语</t>
  </si>
  <si>
    <t>特殊教育（美术）</t>
  </si>
  <si>
    <t>法语</t>
  </si>
  <si>
    <t>德语</t>
  </si>
  <si>
    <t>西班牙语</t>
  </si>
  <si>
    <t>彝语文</t>
  </si>
  <si>
    <t>日语</t>
  </si>
  <si>
    <t>信息科技</t>
  </si>
  <si>
    <t>特殊教育（语文）</t>
  </si>
  <si>
    <t>特殊教育（音乐）</t>
  </si>
  <si>
    <t>特殊教育（数学）</t>
  </si>
  <si>
    <t>特殊教育（信息技术）</t>
  </si>
  <si>
    <t>特殊教育（心理健康教育）</t>
  </si>
  <si>
    <t>特殊教育（日语）</t>
  </si>
  <si>
    <t>特殊教育（俄语）</t>
  </si>
  <si>
    <t>特殊教育（德语）</t>
  </si>
  <si>
    <t>特殊教育（法语）</t>
  </si>
  <si>
    <t>特殊教育（西班牙语）</t>
  </si>
  <si>
    <t>特殊教育（道德与法治）</t>
  </si>
  <si>
    <t>藏语文</t>
  </si>
  <si>
    <t>无</t>
  </si>
  <si>
    <t>研究性学习</t>
  </si>
  <si>
    <t>社区服务与社会实践活动</t>
  </si>
  <si>
    <t>地方课程</t>
  </si>
  <si>
    <t>心里教育</t>
  </si>
  <si>
    <t>综合实践</t>
  </si>
  <si>
    <t>心理</t>
  </si>
  <si>
    <t>蒙语文</t>
  </si>
  <si>
    <t>心理健康</t>
  </si>
  <si>
    <t>卫生健康</t>
  </si>
  <si>
    <t>朝语文</t>
  </si>
  <si>
    <t>卫生保健</t>
  </si>
  <si>
    <t>科学技术</t>
  </si>
  <si>
    <t>品德与生活</t>
  </si>
  <si>
    <t>心理学</t>
  </si>
  <si>
    <t>艺术教育</t>
  </si>
  <si>
    <t>科学教育</t>
  </si>
  <si>
    <t>特殊康复</t>
  </si>
  <si>
    <t>特殊护理</t>
  </si>
  <si>
    <t>思想品德与生活</t>
  </si>
  <si>
    <t>品德</t>
  </si>
  <si>
    <t>实验</t>
  </si>
  <si>
    <t>计算机</t>
  </si>
  <si>
    <t>藏语言文学</t>
  </si>
  <si>
    <t>计算机科学与技术</t>
  </si>
  <si>
    <t>藏文</t>
  </si>
  <si>
    <t>蒙文</t>
  </si>
  <si>
    <t>中小学健康教育</t>
  </si>
  <si>
    <t>汉语</t>
  </si>
  <si>
    <t>维语言</t>
  </si>
  <si>
    <t>民语文</t>
  </si>
  <si>
    <t>研究性学习和综合学习</t>
  </si>
  <si>
    <t>电子技术应用</t>
  </si>
  <si>
    <t>小提琴</t>
  </si>
  <si>
    <t>政治</t>
  </si>
  <si>
    <t>生化</t>
  </si>
  <si>
    <t>化学实验</t>
  </si>
  <si>
    <t>科技</t>
  </si>
  <si>
    <t>历史学</t>
  </si>
  <si>
    <t>音乐学</t>
  </si>
  <si>
    <t>信技</t>
  </si>
  <si>
    <t>政史</t>
  </si>
  <si>
    <t>历史与社会</t>
  </si>
  <si>
    <t>应用电子</t>
  </si>
  <si>
    <t>教育管理</t>
  </si>
  <si>
    <t>服装设计</t>
  </si>
  <si>
    <t>烹饪工艺</t>
  </si>
  <si>
    <t>学校管理</t>
  </si>
  <si>
    <t>心理辅导</t>
  </si>
  <si>
    <t>劳技</t>
  </si>
  <si>
    <t>数学与应用数学</t>
  </si>
  <si>
    <t>理化</t>
  </si>
  <si>
    <t>电化教育</t>
  </si>
  <si>
    <t>历史地理</t>
  </si>
  <si>
    <t>现代教育技术</t>
  </si>
  <si>
    <t>生物化学</t>
  </si>
  <si>
    <t>史地</t>
  </si>
  <si>
    <t>信息</t>
  </si>
  <si>
    <t>机械</t>
  </si>
  <si>
    <t>食品工程与科学</t>
  </si>
  <si>
    <t>信息学</t>
  </si>
  <si>
    <t>综合</t>
  </si>
  <si>
    <t>政教</t>
  </si>
  <si>
    <t>中学教育</t>
  </si>
  <si>
    <t>语文教育</t>
  </si>
  <si>
    <t>德育</t>
  </si>
  <si>
    <t>会计</t>
  </si>
  <si>
    <t>体育与保健</t>
  </si>
  <si>
    <t>信息教育</t>
  </si>
  <si>
    <t>化技</t>
  </si>
  <si>
    <t>计算机基础</t>
  </si>
  <si>
    <t>物理实验</t>
  </si>
  <si>
    <t>生物实验</t>
  </si>
  <si>
    <t>生化实验</t>
  </si>
  <si>
    <t>图书管理</t>
  </si>
  <si>
    <t>生物学</t>
  </si>
  <si>
    <t>政史教育</t>
  </si>
  <si>
    <t>群文</t>
  </si>
  <si>
    <t>辅助</t>
    <phoneticPr fontId="1" type="noConversion"/>
  </si>
  <si>
    <t>任教学科</t>
    <phoneticPr fontId="1" type="noConversion"/>
  </si>
  <si>
    <t>《教师资格认定申请表》遗失情况登记表</t>
    <phoneticPr fontId="1" type="noConversion"/>
  </si>
  <si>
    <t xml:space="preserve">       </t>
    <phoneticPr fontId="1" type="noConversion"/>
  </si>
  <si>
    <t>联系电话</t>
    <phoneticPr fontId="1" type="noConversion"/>
  </si>
  <si>
    <t xml:space="preserve">              2.本表一式2份，分别存入本人人事档案和发证机关档案。</t>
    <phoneticPr fontId="1" type="noConversion"/>
  </si>
  <si>
    <t>合格</t>
    <phoneticPr fontId="1" type="noConversion"/>
  </si>
  <si>
    <t>以下内容由申请人填写</t>
    <phoneticPr fontId="1" type="noConversion"/>
  </si>
  <si>
    <t>申请人
承诺</t>
    <phoneticPr fontId="1" type="noConversion"/>
  </si>
  <si>
    <t>以下内容由原发证机构填写</t>
    <phoneticPr fontId="1" type="noConversion"/>
  </si>
  <si>
    <t>教师资格证书补发、换发、重发申请表</t>
    <phoneticPr fontId="1" type="noConversion"/>
  </si>
  <si>
    <t>以下内容由原发证机构填写</t>
    <phoneticPr fontId="1" type="noConversion"/>
  </si>
  <si>
    <t xml:space="preserve">         复核人签名：                   </t>
    <phoneticPr fontId="1" type="noConversion"/>
  </si>
  <si>
    <t>1-户籍所在地</t>
    <phoneticPr fontId="1" type="noConversion"/>
  </si>
  <si>
    <t>2-居住地</t>
    <phoneticPr fontId="1" type="noConversion"/>
  </si>
  <si>
    <t>3-就读学校所在地</t>
    <phoneticPr fontId="1" type="noConversion"/>
  </si>
  <si>
    <t>4-任教高等学校所在地</t>
    <phoneticPr fontId="1" type="noConversion"/>
  </si>
  <si>
    <t>5-国家统一考试所在地</t>
    <phoneticPr fontId="1" type="noConversion"/>
  </si>
  <si>
    <t>普通话水平
测试等级</t>
    <phoneticPr fontId="1" type="noConversion"/>
  </si>
  <si>
    <t xml:space="preserve">    经审核，此人依法认定过该种教师资格，特补此表。</t>
    <phoneticPr fontId="1" type="noConversion"/>
  </si>
  <si>
    <t xml:space="preserve">             公 章/签字（免盖/免签）</t>
    <phoneticPr fontId="1" type="noConversion"/>
  </si>
  <si>
    <t>个人承诺书</t>
    <phoneticPr fontId="1" type="noConversion"/>
  </si>
  <si>
    <t xml:space="preserve">             年    月   日</t>
    <phoneticPr fontId="1" type="noConversion"/>
  </si>
  <si>
    <r>
      <t xml:space="preserve">     </t>
    </r>
    <r>
      <rPr>
        <sz val="15"/>
        <color theme="1"/>
        <rFont val="仿宋_GB2312"/>
        <family val="3"/>
        <charset val="134"/>
      </rPr>
      <t>本人热爱教育事业，遵守宪法和法律法规，恪守职业道德，严守社会公德。无不良品行和违法犯罪记录，提交的申请材料真实、准确。如与事实不符，愿意接受相应行政处罚和法律责任。</t>
    </r>
    <phoneticPr fontId="1" type="noConversion"/>
  </si>
  <si>
    <t>原发证时间</t>
    <phoneticPr fontId="1" type="noConversion"/>
  </si>
  <si>
    <t xml:space="preserve">                   </t>
    <phoneticPr fontId="1" type="noConversion"/>
  </si>
  <si>
    <t xml:space="preserve">                              （公章）          年     月    日 </t>
    <phoneticPr fontId="1" type="noConversion"/>
  </si>
  <si>
    <t xml:space="preserve">       备注 ：1.填制内容，除信息变更和纠错之外，应与原件内容保持一致；本表应
                为打印件，申请人签名需手写。</t>
    <phoneticPr fontId="1" type="noConversion"/>
  </si>
  <si>
    <t xml:space="preserve">              3.资格种类为小学、初级中学、高级中学、中等职业学校、中等职业学
                校实习指导、高等学校、需规范填写。
                    </t>
    <phoneticPr fontId="1" type="noConversion"/>
  </si>
  <si>
    <t xml:space="preserve">初审人
审核意见
</t>
    <phoneticPr fontId="1" type="noConversion"/>
  </si>
  <si>
    <t>原发证机关
审核意见</t>
    <phoneticPr fontId="1" type="noConversion"/>
  </si>
  <si>
    <t xml:space="preserve">    备注:：1. 申请人填写的基本信息需打印（签字除外），所填信息应与教师资格
              证书信息保持一致。
           2. 资格种类为小学、初级中学、高级中学、中等职业学校、中等职业学
              校实习指导、高等学校，需规范填写。
                 </t>
    <phoneticPr fontId="1" type="noConversion"/>
  </si>
  <si>
    <t>以上信息准确，情况属实。因信息有误造成的一切后果由本人承担。</t>
    <phoneticPr fontId="1" type="noConversion"/>
  </si>
  <si>
    <t>申请人签名：</t>
    <phoneticPr fontId="1" type="noConversion"/>
  </si>
  <si>
    <t xml:space="preserve">                                                年     月    日</t>
    <phoneticPr fontId="1" type="noConversion"/>
  </si>
  <si>
    <t xml:space="preserve">  初审人签名：                              年      月     日 </t>
    <phoneticPr fontId="1" type="noConversion"/>
  </si>
  <si>
    <t>承诺人：</t>
    <phoneticPr fontId="1" type="noConversion"/>
  </si>
  <si>
    <t xml:space="preserve">                 年     月    日</t>
    <phoneticPr fontId="1" type="noConversion"/>
  </si>
  <si>
    <t xml:space="preserve">                  年     月    日</t>
    <phoneticPr fontId="1" type="noConversion"/>
  </si>
  <si>
    <t xml:space="preserve">       申请人签名：                         年     月    日</t>
    <phoneticPr fontId="1" type="noConversion"/>
  </si>
  <si>
    <t xml:space="preserve">        初审人签名：                        年     月    日</t>
    <phoneticPr fontId="1" type="noConversion"/>
  </si>
  <si>
    <t xml:space="preserve">                        复核人签名：                   </t>
    <phoneticPr fontId="1" type="noConversion"/>
  </si>
  <si>
    <t xml:space="preserve">                        （公章）             年    月    日</t>
    <phoneticPr fontId="1" type="noConversion"/>
  </si>
  <si>
    <t>幼儿园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</si>
</sst>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2"/>
      <name val="仿宋_GB2312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ajor"/>
    </font>
    <font>
      <sz val="13"/>
      <color theme="1"/>
      <name val="仿宋_GB2312"/>
      <family val="3"/>
      <charset val="134"/>
    </font>
    <font>
      <sz val="15"/>
      <color theme="1"/>
      <name val="仿宋_GB2312"/>
      <family val="3"/>
      <charset val="134"/>
    </font>
    <font>
      <b/>
      <sz val="17"/>
      <color theme="1"/>
      <name val="仿宋_GB2312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6" fillId="0" borderId="0" xfId="0" applyFont="1" applyFill="1" applyProtection="1">
      <alignment vertical="center"/>
      <protection locked="0"/>
    </xf>
    <xf numFmtId="0" fontId="6" fillId="0" borderId="0" xfId="0" applyFont="1" applyFill="1" applyAlignment="1" applyProtection="1">
      <alignment vertical="center" wrapText="1"/>
      <protection locked="0"/>
    </xf>
    <xf numFmtId="0" fontId="6" fillId="0" borderId="0" xfId="0" applyFont="1" applyFill="1" applyProtection="1">
      <alignment vertical="center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</xf>
    <xf numFmtId="31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9" xfId="0" applyFont="1" applyFill="1" applyBorder="1" applyAlignment="1" applyProtection="1">
      <alignment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vertical="center" wrapText="1"/>
      <protection locked="0"/>
    </xf>
    <xf numFmtId="0" fontId="6" fillId="0" borderId="0" xfId="0" applyFont="1" applyFill="1" applyBorder="1" applyProtection="1">
      <alignment vertical="center"/>
      <protection locked="0"/>
    </xf>
    <xf numFmtId="0" fontId="7" fillId="0" borderId="14" xfId="0" applyFont="1" applyFill="1" applyBorder="1" applyAlignment="1" applyProtection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/>
      <protection locked="0"/>
    </xf>
    <xf numFmtId="14" fontId="7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top"/>
      <protection locked="0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4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9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5" xfId="0" applyFont="1" applyFill="1" applyBorder="1" applyAlignment="1" applyProtection="1">
      <alignment horizontal="center" vertical="center"/>
    </xf>
    <xf numFmtId="14" fontId="7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left" vertical="top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NumberFormat="1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7" fillId="0" borderId="13" xfId="0" applyNumberFormat="1" applyFont="1" applyFill="1" applyBorder="1" applyAlignment="1" applyProtection="1">
      <alignment horizontal="left" vertical="center"/>
      <protection locked="0"/>
    </xf>
    <xf numFmtId="0" fontId="7" fillId="0" borderId="14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justify" vertical="center" wrapText="1"/>
    </xf>
    <xf numFmtId="0" fontId="7" fillId="0" borderId="0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0" fontId="7" fillId="0" borderId="1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vertical="center" wrapText="1"/>
    </xf>
    <xf numFmtId="0" fontId="7" fillId="0" borderId="1" xfId="0" applyFont="1" applyFill="1" applyBorder="1" applyAlignment="1" applyProtection="1">
      <alignment vertical="center" wrapText="1"/>
    </xf>
    <xf numFmtId="0" fontId="17" fillId="0" borderId="0" xfId="0" applyFont="1" applyFill="1" applyBorder="1" applyAlignment="1" applyProtection="1">
      <alignment horizontal="center" vertical="top"/>
    </xf>
    <xf numFmtId="49" fontId="7" fillId="0" borderId="7" xfId="0" quotePrefix="1" applyNumberFormat="1" applyFont="1" applyFill="1" applyBorder="1" applyAlignment="1" applyProtection="1">
      <alignment horizontal="center" vertical="center"/>
      <protection locked="0"/>
    </xf>
    <xf numFmtId="49" fontId="7" fillId="0" borderId="8" xfId="0" quotePrefix="1" applyNumberFormat="1" applyFont="1" applyFill="1" applyBorder="1" applyAlignment="1" applyProtection="1">
      <alignment horizontal="center" vertical="center"/>
      <protection locked="0"/>
    </xf>
    <xf numFmtId="49" fontId="7" fillId="0" borderId="9" xfId="0" quotePrefix="1" applyNumberFormat="1" applyFont="1" applyFill="1" applyBorder="1" applyAlignment="1" applyProtection="1">
      <alignment horizontal="center" vertical="center"/>
      <protection locked="0"/>
    </xf>
    <xf numFmtId="0" fontId="7" fillId="0" borderId="6" xfId="0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Fill="1" applyBorder="1" applyAlignment="1" applyProtection="1">
      <alignment horizontal="center" vertical="center" wrapText="1"/>
      <protection locked="0"/>
    </xf>
    <xf numFmtId="31" fontId="7" fillId="0" borderId="1" xfId="0" applyNumberFormat="1" applyFont="1" applyFill="1" applyBorder="1" applyAlignment="1" applyProtection="1">
      <alignment horizontal="center" vertical="center" wrapText="1"/>
    </xf>
    <xf numFmtId="31" fontId="7" fillId="0" borderId="14" xfId="0" applyNumberFormat="1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  <protection locked="0"/>
    </xf>
    <xf numFmtId="0" fontId="7" fillId="0" borderId="8" xfId="0" applyFont="1" applyFill="1" applyBorder="1" applyAlignment="1" applyProtection="1">
      <alignment horizontal="center" vertical="center" wrapText="1"/>
      <protection locked="0"/>
    </xf>
    <xf numFmtId="49" fontId="7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</xf>
    <xf numFmtId="0" fontId="7" fillId="0" borderId="13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horizontal="left" vertical="center"/>
    </xf>
    <xf numFmtId="22" fontId="7" fillId="0" borderId="13" xfId="0" applyNumberFormat="1" applyFont="1" applyFill="1" applyBorder="1" applyAlignment="1" applyProtection="1">
      <alignment horizontal="left" vertical="center"/>
      <protection locked="0"/>
    </xf>
    <xf numFmtId="0" fontId="11" fillId="0" borderId="1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justify" vertical="center" wrapText="1"/>
    </xf>
    <xf numFmtId="0" fontId="7" fillId="0" borderId="14" xfId="0" applyFont="1" applyFill="1" applyBorder="1" applyAlignment="1" applyProtection="1">
      <alignment horizontal="justify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9" xfId="0" applyFont="1" applyFill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31" fontId="7" fillId="0" borderId="7" xfId="0" applyNumberFormat="1" applyFont="1" applyFill="1" applyBorder="1" applyAlignment="1" applyProtection="1">
      <alignment horizontal="center" vertical="center" wrapText="1"/>
    </xf>
    <xf numFmtId="31" fontId="7" fillId="0" borderId="8" xfId="0" applyNumberFormat="1" applyFont="1" applyFill="1" applyBorder="1" applyAlignment="1" applyProtection="1">
      <alignment horizontal="center" vertical="center" wrapText="1"/>
    </xf>
    <xf numFmtId="31" fontId="7" fillId="0" borderId="9" xfId="0" applyNumberFormat="1" applyFont="1" applyFill="1" applyBorder="1" applyAlignment="1" applyProtection="1">
      <alignment horizontal="center" vertical="center" wrapText="1"/>
    </xf>
    <xf numFmtId="0" fontId="7" fillId="0" borderId="7" xfId="0" applyNumberFormat="1" applyFont="1" applyFill="1" applyBorder="1" applyAlignment="1" applyProtection="1">
      <alignment horizontal="center" vertical="center" wrapText="1"/>
    </xf>
    <xf numFmtId="0" fontId="7" fillId="0" borderId="8" xfId="0" applyNumberFormat="1" applyFont="1" applyFill="1" applyBorder="1" applyAlignment="1" applyProtection="1">
      <alignment horizontal="center" vertical="center" wrapText="1"/>
    </xf>
    <xf numFmtId="0" fontId="7" fillId="0" borderId="9" xfId="0" applyNumberFormat="1" applyFont="1" applyFill="1" applyBorder="1" applyAlignment="1" applyProtection="1">
      <alignment horizontal="center" vertical="center" wrapText="1"/>
    </xf>
    <xf numFmtId="0" fontId="7" fillId="0" borderId="9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Border="1" applyAlignment="1" applyProtection="1">
      <alignment horizontal="center"/>
    </xf>
    <xf numFmtId="0" fontId="6" fillId="0" borderId="1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4" xfId="0" applyFont="1" applyFill="1" applyBorder="1" applyAlignment="1" applyProtection="1">
      <alignment horizontal="center"/>
    </xf>
    <xf numFmtId="0" fontId="12" fillId="0" borderId="0" xfId="0" applyFont="1" applyFill="1" applyBorder="1" applyAlignment="1" applyProtection="1">
      <alignment horizontal="center"/>
    </xf>
    <xf numFmtId="0" fontId="13" fillId="0" borderId="11" xfId="0" applyFont="1" applyFill="1" applyBorder="1" applyAlignment="1" applyProtection="1">
      <alignment horizontal="center" vertical="center" wrapText="1"/>
      <protection locked="0"/>
    </xf>
    <xf numFmtId="0" fontId="13" fillId="0" borderId="12" xfId="0" applyFont="1" applyFill="1" applyBorder="1" applyAlignment="1" applyProtection="1">
      <alignment horizontal="center" vertical="center" wrapText="1"/>
      <protection locked="0"/>
    </xf>
    <xf numFmtId="0" fontId="13" fillId="0" borderId="10" xfId="0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7" fillId="0" borderId="7" xfId="0" applyNumberFormat="1" applyFont="1" applyFill="1" applyBorder="1" applyAlignment="1" applyProtection="1">
      <alignment horizontal="center" vertical="center" wrapText="1"/>
      <protection locked="0"/>
    </xf>
    <xf numFmtId="176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176" fontId="7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 applyFill="1" applyBorder="1" applyAlignment="1" applyProtection="1">
      <alignment horizontal="center" vertical="top" wrapText="1"/>
      <protection locked="0"/>
    </xf>
    <xf numFmtId="0" fontId="7" fillId="0" borderId="5" xfId="0" applyFont="1" applyFill="1" applyBorder="1" applyAlignment="1" applyProtection="1">
      <alignment horizontal="center" vertical="top" wrapText="1"/>
      <protection locked="0"/>
    </xf>
    <xf numFmtId="0" fontId="7" fillId="0" borderId="10" xfId="0" applyFont="1" applyFill="1" applyBorder="1" applyAlignment="1" applyProtection="1">
      <alignment horizontal="center" vertical="top" wrapText="1"/>
      <protection locked="0"/>
    </xf>
    <xf numFmtId="0" fontId="7" fillId="0" borderId="11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Fill="1" applyBorder="1" applyAlignment="1" applyProtection="1">
      <alignment horizontal="center" vertical="top" wrapText="1"/>
      <protection locked="0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5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center" vertical="center"/>
      <protection locked="0"/>
    </xf>
    <xf numFmtId="0" fontId="7" fillId="0" borderId="11" xfId="0" applyFont="1" applyFill="1" applyBorder="1" applyAlignment="1" applyProtection="1">
      <alignment horizontal="center" vertical="center"/>
      <protection locked="0"/>
    </xf>
    <xf numFmtId="0" fontId="7" fillId="0" borderId="12" xfId="0" applyFont="1" applyFill="1" applyBorder="1" applyAlignment="1" applyProtection="1">
      <alignment horizontal="center" vertical="center"/>
      <protection locked="0"/>
    </xf>
    <xf numFmtId="0" fontId="14" fillId="0" borderId="2" xfId="0" applyFont="1" applyFill="1" applyBorder="1" applyAlignment="1" applyProtection="1">
      <alignment horizontal="center" vertical="center" wrapText="1"/>
    </xf>
    <xf numFmtId="0" fontId="14" fillId="0" borderId="3" xfId="0" applyFont="1" applyFill="1" applyBorder="1" applyAlignment="1" applyProtection="1">
      <alignment horizontal="center" vertical="center" wrapText="1"/>
    </xf>
    <xf numFmtId="0" fontId="14" fillId="0" borderId="6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7" fillId="0" borderId="4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center"/>
    </xf>
    <xf numFmtId="0" fontId="7" fillId="0" borderId="5" xfId="0" applyFont="1" applyFill="1" applyBorder="1" applyAlignment="1" applyProtection="1">
      <alignment horizontal="center"/>
    </xf>
    <xf numFmtId="0" fontId="7" fillId="0" borderId="4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5" xfId="0" applyFont="1" applyFill="1" applyBorder="1" applyAlignment="1" applyProtection="1">
      <alignment horizontal="center" vertical="center"/>
    </xf>
    <xf numFmtId="0" fontId="7" fillId="0" borderId="11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 applyProtection="1">
      <alignment horizontal="center" vertical="center" wrapText="1"/>
    </xf>
    <xf numFmtId="0" fontId="13" fillId="0" borderId="3" xfId="0" applyFont="1" applyFill="1" applyBorder="1" applyAlignment="1" applyProtection="1">
      <alignment horizontal="center" vertical="center" wrapText="1"/>
    </xf>
    <xf numFmtId="0" fontId="13" fillId="0" borderId="6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left" vertical="top" wrapText="1"/>
    </xf>
    <xf numFmtId="0" fontId="7" fillId="0" borderId="0" xfId="0" applyFont="1" applyFill="1" applyBorder="1" applyAlignment="1" applyProtection="1">
      <alignment horizontal="left" vertical="top" wrapText="1"/>
    </xf>
    <xf numFmtId="0" fontId="7" fillId="0" borderId="5" xfId="0" applyFont="1" applyFill="1" applyBorder="1" applyAlignment="1" applyProtection="1">
      <alignment horizontal="left" vertical="top" wrapText="1"/>
    </xf>
    <xf numFmtId="0" fontId="6" fillId="0" borderId="0" xfId="0" applyFont="1" applyFill="1" applyBorder="1" applyAlignment="1" applyProtection="1">
      <alignment vertical="top" wrapText="1"/>
    </xf>
    <xf numFmtId="0" fontId="10" fillId="0" borderId="1" xfId="0" applyFont="1" applyFill="1" applyBorder="1" applyAlignment="1" applyProtection="1">
      <alignment horizontal="center" vertical="center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left" wrapText="1"/>
      <protection locked="0"/>
    </xf>
    <xf numFmtId="0" fontId="7" fillId="0" borderId="0" xfId="0" applyFont="1" applyFill="1" applyBorder="1" applyAlignment="1" applyProtection="1">
      <alignment horizontal="left" wrapText="1"/>
      <protection locked="0"/>
    </xf>
    <xf numFmtId="0" fontId="7" fillId="0" borderId="5" xfId="0" applyFont="1" applyFill="1" applyBorder="1" applyAlignment="1" applyProtection="1">
      <alignment horizontal="left" wrapText="1"/>
      <protection locked="0"/>
    </xf>
    <xf numFmtId="0" fontId="7" fillId="0" borderId="10" xfId="0" applyFont="1" applyFill="1" applyBorder="1" applyAlignment="1" applyProtection="1">
      <alignment horizontal="center" vertical="center" wrapText="1"/>
      <protection locked="0"/>
    </xf>
    <xf numFmtId="0" fontId="7" fillId="0" borderId="11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Fill="1" applyBorder="1" applyAlignment="1" applyProtection="1">
      <alignment horizontal="left" vertical="center" wrapText="1"/>
      <protection locked="0"/>
    </xf>
    <xf numFmtId="0" fontId="7" fillId="0" borderId="11" xfId="0" applyFont="1" applyFill="1" applyBorder="1" applyAlignment="1" applyProtection="1">
      <alignment horizontal="left" vertical="center" wrapText="1"/>
      <protection locked="0"/>
    </xf>
    <xf numFmtId="0" fontId="7" fillId="0" borderId="12" xfId="0" applyFont="1" applyFill="1" applyBorder="1" applyAlignment="1" applyProtection="1">
      <alignment horizontal="left" vertical="center" wrapText="1"/>
      <protection locked="0"/>
    </xf>
    <xf numFmtId="0" fontId="7" fillId="0" borderId="4" xfId="0" applyFont="1" applyFill="1" applyBorder="1" applyAlignment="1" applyProtection="1">
      <alignment horizontal="left" wrapText="1"/>
    </xf>
    <xf numFmtId="0" fontId="7" fillId="0" borderId="0" xfId="0" applyFont="1" applyFill="1" applyBorder="1" applyAlignment="1" applyProtection="1">
      <alignment horizontal="left" wrapText="1"/>
    </xf>
    <xf numFmtId="0" fontId="7" fillId="0" borderId="5" xfId="0" applyFont="1" applyFill="1" applyBorder="1" applyAlignment="1" applyProtection="1">
      <alignment horizontal="left" wrapText="1"/>
    </xf>
    <xf numFmtId="0" fontId="15" fillId="0" borderId="0" xfId="0" applyFont="1" applyFill="1" applyBorder="1" applyAlignment="1" applyProtection="1">
      <alignment horizontal="center"/>
    </xf>
    <xf numFmtId="0" fontId="7" fillId="0" borderId="1" xfId="0" quotePrefix="1" applyNumberFormat="1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 wrapText="1"/>
    </xf>
    <xf numFmtId="0" fontId="7" fillId="0" borderId="3" xfId="0" applyFont="1" applyFill="1" applyBorder="1" applyAlignment="1" applyProtection="1">
      <alignment horizontal="center" wrapText="1"/>
    </xf>
    <xf numFmtId="0" fontId="7" fillId="0" borderId="6" xfId="0" applyFont="1" applyFill="1" applyBorder="1" applyAlignment="1" applyProtection="1">
      <alignment horizontal="center" wrapText="1"/>
    </xf>
    <xf numFmtId="0" fontId="7" fillId="0" borderId="4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Fill="1" applyBorder="1" applyAlignment="1" applyProtection="1">
      <alignment horizontal="left" vertical="center" wrapText="1"/>
      <protection locked="0"/>
    </xf>
    <xf numFmtId="0" fontId="7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7" xfId="0" applyFont="1" applyFill="1" applyBorder="1" applyAlignment="1" applyProtection="1">
      <alignment horizontal="center" vertical="center"/>
    </xf>
    <xf numFmtId="0" fontId="10" fillId="0" borderId="8" xfId="0" applyFont="1" applyFill="1" applyBorder="1" applyAlignment="1" applyProtection="1">
      <alignment horizontal="center" vertical="center"/>
    </xf>
    <xf numFmtId="0" fontId="10" fillId="0" borderId="9" xfId="0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8</xdr:row>
          <xdr:rowOff>146050</xdr:rowOff>
        </xdr:from>
        <xdr:to>
          <xdr:col>1</xdr:col>
          <xdr:colOff>469900</xdr:colOff>
          <xdr:row>8</xdr:row>
          <xdr:rowOff>336550</xdr:rowOff>
        </xdr:to>
        <xdr:sp macro="" textlink="">
          <xdr:nvSpPr>
            <xdr:cNvPr id="1025" name="CheckBox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6</xdr:col>
      <xdr:colOff>66787</xdr:colOff>
      <xdr:row>2</xdr:row>
      <xdr:rowOff>60960</xdr:rowOff>
    </xdr:from>
    <xdr:to>
      <xdr:col>6</xdr:col>
      <xdr:colOff>1225026</xdr:colOff>
      <xdr:row>6</xdr:row>
      <xdr:rowOff>289559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8807" y="1272540"/>
          <a:ext cx="1158239" cy="150875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9</xdr:row>
          <xdr:rowOff>146050</xdr:rowOff>
        </xdr:from>
        <xdr:to>
          <xdr:col>1</xdr:col>
          <xdr:colOff>469900</xdr:colOff>
          <xdr:row>9</xdr:row>
          <xdr:rowOff>336550</xdr:rowOff>
        </xdr:to>
        <xdr:sp macro="" textlink="">
          <xdr:nvSpPr>
            <xdr:cNvPr id="1047" name="CheckBox2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10</xdr:row>
          <xdr:rowOff>139700</xdr:rowOff>
        </xdr:from>
        <xdr:to>
          <xdr:col>1</xdr:col>
          <xdr:colOff>469900</xdr:colOff>
          <xdr:row>10</xdr:row>
          <xdr:rowOff>330200</xdr:rowOff>
        </xdr:to>
        <xdr:sp macro="" textlink="">
          <xdr:nvSpPr>
            <xdr:cNvPr id="1048" name="CheckBox3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38101</xdr:colOff>
      <xdr:row>3</xdr:row>
      <xdr:rowOff>60960</xdr:rowOff>
    </xdr:from>
    <xdr:to>
      <xdr:col>17</xdr:col>
      <xdr:colOff>198121</xdr:colOff>
      <xdr:row>6</xdr:row>
      <xdr:rowOff>365760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1521" y="1668780"/>
          <a:ext cx="1135380" cy="14935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62856</xdr:colOff>
      <xdr:row>2</xdr:row>
      <xdr:rowOff>62753</xdr:rowOff>
    </xdr:from>
    <xdr:to>
      <xdr:col>4</xdr:col>
      <xdr:colOff>1165411</xdr:colOff>
      <xdr:row>6</xdr:row>
      <xdr:rowOff>259976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6927" y="1640541"/>
          <a:ext cx="1102555" cy="14881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ontrol" Target="../activeX/activeX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G30"/>
  <sheetViews>
    <sheetView showWhiteSpace="0" view="pageLayout" topLeftCell="A28" zoomScale="70" zoomScaleNormal="100" zoomScalePageLayoutView="70" workbookViewId="0">
      <selection activeCell="M27" sqref="M27"/>
    </sheetView>
  </sheetViews>
  <sheetFormatPr defaultColWidth="15.81640625" defaultRowHeight="19.75" customHeight="1"/>
  <cols>
    <col min="1" max="1" width="15.36328125" style="4" customWidth="1"/>
    <col min="2" max="2" width="12.81640625" style="4" customWidth="1"/>
    <col min="3" max="3" width="15.90625" style="4" customWidth="1"/>
    <col min="4" max="4" width="18.90625" style="4" customWidth="1"/>
    <col min="5" max="5" width="1.90625" style="4" customWidth="1"/>
    <col min="6" max="6" width="2.6328125" style="4" customWidth="1"/>
    <col min="7" max="7" width="17.90625" style="4" customWidth="1"/>
    <col min="8" max="16384" width="15.81640625" style="4"/>
  </cols>
  <sheetData>
    <row r="1" spans="1:7" ht="62.25" customHeight="1">
      <c r="A1" s="39"/>
      <c r="B1" s="39"/>
      <c r="C1" s="39"/>
      <c r="D1" s="39"/>
      <c r="E1" s="39"/>
      <c r="F1" s="39"/>
      <c r="G1" s="39"/>
    </row>
    <row r="2" spans="1:7" s="24" customFormat="1" ht="33.9" customHeight="1">
      <c r="A2" s="61" t="s">
        <v>294</v>
      </c>
      <c r="B2" s="61"/>
      <c r="C2" s="61"/>
      <c r="D2" s="61"/>
      <c r="E2" s="61"/>
      <c r="F2" s="61"/>
      <c r="G2" s="61"/>
    </row>
    <row r="3" spans="1:7" ht="25.5" customHeight="1">
      <c r="A3" s="25" t="s">
        <v>0</v>
      </c>
      <c r="B3" s="30"/>
      <c r="C3" s="25" t="s">
        <v>1</v>
      </c>
      <c r="D3" s="41" t="str">
        <f>IF(D6="","",IF(MOD(MID(D6,17,1),2)=0,"女","男"))</f>
        <v/>
      </c>
      <c r="E3" s="41"/>
      <c r="F3" s="41"/>
      <c r="G3" s="65"/>
    </row>
    <row r="4" spans="1:7" ht="25.5" customHeight="1">
      <c r="A4" s="25" t="s">
        <v>2</v>
      </c>
      <c r="B4" s="30"/>
      <c r="C4" s="25" t="s">
        <v>4</v>
      </c>
      <c r="D4" s="67" t="str">
        <f>IF(D6="","",--MID(D6,7,4)&amp;"年"&amp;--MID(D6,11,2)&amp;"月"&amp;--MID(D6,13,2)&amp;"日")</f>
        <v/>
      </c>
      <c r="E4" s="67"/>
      <c r="F4" s="68"/>
      <c r="G4" s="57"/>
    </row>
    <row r="5" spans="1:7" ht="25.5" customHeight="1">
      <c r="A5" s="25" t="s">
        <v>5</v>
      </c>
      <c r="B5" s="30"/>
      <c r="C5" s="28" t="s">
        <v>285</v>
      </c>
      <c r="D5" s="69"/>
      <c r="E5" s="70"/>
      <c r="F5" s="29"/>
      <c r="G5" s="57"/>
    </row>
    <row r="6" spans="1:7" ht="25.5" customHeight="1">
      <c r="A6" s="25" t="s">
        <v>7</v>
      </c>
      <c r="B6" s="26" t="s">
        <v>17</v>
      </c>
      <c r="C6" s="26" t="s">
        <v>8</v>
      </c>
      <c r="D6" s="71"/>
      <c r="E6" s="72"/>
      <c r="F6" s="73"/>
      <c r="G6" s="57"/>
    </row>
    <row r="7" spans="1:7" ht="25.5" customHeight="1">
      <c r="A7" s="25" t="s">
        <v>9</v>
      </c>
      <c r="B7" s="62"/>
      <c r="C7" s="63"/>
      <c r="D7" s="63"/>
      <c r="E7" s="63"/>
      <c r="F7" s="64"/>
      <c r="G7" s="66"/>
    </row>
    <row r="8" spans="1:7" ht="25.5" customHeight="1">
      <c r="A8" s="25" t="s">
        <v>10</v>
      </c>
      <c r="B8" s="58"/>
      <c r="C8" s="58"/>
      <c r="D8" s="46" t="s">
        <v>308</v>
      </c>
      <c r="E8" s="47"/>
      <c r="F8" s="47"/>
      <c r="G8" s="23"/>
    </row>
    <row r="9" spans="1:7" ht="36.75" customHeight="1">
      <c r="A9" s="74" t="s">
        <v>93</v>
      </c>
      <c r="B9" s="60" t="s">
        <v>76</v>
      </c>
      <c r="C9" s="60"/>
      <c r="D9" s="60"/>
      <c r="E9" s="60"/>
      <c r="F9" s="75"/>
      <c r="G9" s="60"/>
    </row>
    <row r="10" spans="1:7" ht="36.75" customHeight="1">
      <c r="A10" s="74"/>
      <c r="B10" s="60" t="s">
        <v>74</v>
      </c>
      <c r="C10" s="60"/>
      <c r="D10" s="60"/>
      <c r="E10" s="60"/>
      <c r="F10" s="60"/>
      <c r="G10" s="60"/>
    </row>
    <row r="11" spans="1:7" ht="36.75" customHeight="1">
      <c r="A11" s="74"/>
      <c r="B11" s="60" t="s">
        <v>73</v>
      </c>
      <c r="C11" s="60"/>
      <c r="D11" s="60"/>
      <c r="E11" s="60"/>
      <c r="F11" s="60"/>
      <c r="G11" s="60"/>
    </row>
    <row r="12" spans="1:7" ht="22.65" customHeight="1">
      <c r="A12" s="41" t="s">
        <v>16</v>
      </c>
      <c r="B12" s="51"/>
      <c r="C12" s="51"/>
      <c r="D12" s="51"/>
      <c r="E12" s="51"/>
      <c r="F12" s="51"/>
      <c r="G12" s="51"/>
    </row>
    <row r="13" spans="1:7" ht="22.65" customHeight="1">
      <c r="A13" s="41"/>
      <c r="B13" s="49" t="s">
        <v>316</v>
      </c>
      <c r="C13" s="42"/>
      <c r="D13" s="42"/>
      <c r="E13" s="42"/>
      <c r="F13" s="42"/>
      <c r="G13" s="43"/>
    </row>
    <row r="14" spans="1:7" ht="22.65" customHeight="1">
      <c r="A14" s="41"/>
      <c r="B14" s="52"/>
      <c r="C14" s="53"/>
      <c r="D14" s="53"/>
      <c r="E14" s="53"/>
      <c r="F14" s="53"/>
      <c r="G14" s="54"/>
    </row>
    <row r="15" spans="1:7" ht="22.65" customHeight="1">
      <c r="A15" s="41"/>
      <c r="B15" s="55" t="s">
        <v>317</v>
      </c>
      <c r="C15" s="56"/>
      <c r="D15" s="56"/>
      <c r="E15" s="56"/>
      <c r="F15" s="56"/>
      <c r="G15" s="57"/>
    </row>
    <row r="16" spans="1:7" ht="22.65" customHeight="1">
      <c r="A16" s="41"/>
      <c r="B16" s="77" t="s">
        <v>318</v>
      </c>
      <c r="C16" s="77"/>
      <c r="D16" s="77"/>
      <c r="E16" s="77"/>
      <c r="F16" s="77"/>
      <c r="G16" s="77"/>
    </row>
    <row r="17" spans="1:7" ht="25.5" customHeight="1">
      <c r="A17" s="78" t="s">
        <v>295</v>
      </c>
      <c r="B17" s="78"/>
      <c r="C17" s="78"/>
      <c r="D17" s="78"/>
      <c r="E17" s="78"/>
      <c r="F17" s="78"/>
      <c r="G17" s="78"/>
    </row>
    <row r="18" spans="1:7" ht="17" customHeight="1">
      <c r="A18" s="41" t="s">
        <v>14</v>
      </c>
      <c r="B18" s="79"/>
      <c r="C18" s="80"/>
      <c r="D18" s="80"/>
      <c r="E18" s="80"/>
      <c r="F18" s="80"/>
      <c r="G18" s="80"/>
    </row>
    <row r="19" spans="1:7" ht="17" customHeight="1">
      <c r="A19" s="41"/>
      <c r="B19" s="53" t="s">
        <v>13</v>
      </c>
      <c r="C19" s="53"/>
      <c r="D19" s="53"/>
      <c r="E19" s="53"/>
      <c r="F19" s="53"/>
      <c r="G19" s="54"/>
    </row>
    <row r="20" spans="1:7" ht="17" customHeight="1">
      <c r="A20" s="41"/>
      <c r="B20" s="42" t="s">
        <v>12</v>
      </c>
      <c r="C20" s="42"/>
      <c r="D20" s="42"/>
      <c r="E20" s="42"/>
      <c r="F20" s="42"/>
      <c r="G20" s="43"/>
    </row>
    <row r="21" spans="1:7" ht="17" customHeight="1">
      <c r="A21" s="41"/>
      <c r="B21" s="42"/>
      <c r="C21" s="42"/>
      <c r="D21" s="42"/>
      <c r="E21" s="42"/>
      <c r="F21" s="42"/>
      <c r="G21" s="43"/>
    </row>
    <row r="22" spans="1:7" ht="17" customHeight="1">
      <c r="A22" s="41"/>
      <c r="B22" s="44" t="s">
        <v>319</v>
      </c>
      <c r="C22" s="44"/>
      <c r="D22" s="44"/>
      <c r="E22" s="44"/>
      <c r="F22" s="44"/>
      <c r="G22" s="45"/>
    </row>
    <row r="23" spans="1:7" ht="20.399999999999999" customHeight="1">
      <c r="A23" s="41" t="s">
        <v>15</v>
      </c>
      <c r="B23" s="46"/>
      <c r="C23" s="47"/>
      <c r="D23" s="47"/>
      <c r="E23" s="47"/>
      <c r="F23" s="47"/>
      <c r="G23" s="48"/>
    </row>
    <row r="24" spans="1:7" ht="20.399999999999999" customHeight="1">
      <c r="A24" s="41"/>
      <c r="B24" s="49"/>
      <c r="C24" s="42"/>
      <c r="D24" s="42"/>
      <c r="E24" s="42"/>
      <c r="F24" s="42"/>
      <c r="G24" s="43"/>
    </row>
    <row r="25" spans="1:7" ht="20.399999999999999" customHeight="1">
      <c r="A25" s="41"/>
      <c r="B25" s="55" t="s">
        <v>296</v>
      </c>
      <c r="C25" s="56"/>
      <c r="D25" s="56"/>
      <c r="E25" s="56"/>
      <c r="F25" s="56"/>
      <c r="G25" s="57"/>
    </row>
    <row r="26" spans="1:7" ht="20.399999999999999" customHeight="1">
      <c r="A26" s="41"/>
      <c r="B26" s="49" t="s">
        <v>309</v>
      </c>
      <c r="C26" s="42"/>
      <c r="D26" s="42"/>
      <c r="E26" s="42"/>
      <c r="F26" s="42"/>
      <c r="G26" s="43"/>
    </row>
    <row r="27" spans="1:7" ht="20.399999999999999" customHeight="1">
      <c r="A27" s="41"/>
      <c r="B27" s="50" t="s">
        <v>310</v>
      </c>
      <c r="C27" s="50"/>
      <c r="D27" s="50"/>
      <c r="E27" s="50"/>
      <c r="F27" s="50"/>
      <c r="G27" s="50"/>
    </row>
    <row r="28" spans="1:7" s="27" customFormat="1" ht="37.25" customHeight="1">
      <c r="A28" s="59" t="s">
        <v>311</v>
      </c>
      <c r="B28" s="59"/>
      <c r="C28" s="59"/>
      <c r="D28" s="59"/>
      <c r="E28" s="59"/>
      <c r="F28" s="59"/>
      <c r="G28" s="59"/>
    </row>
    <row r="29" spans="1:7" s="16" customFormat="1" ht="15">
      <c r="A29" s="76" t="s">
        <v>289</v>
      </c>
      <c r="B29" s="76"/>
      <c r="C29" s="76"/>
      <c r="D29" s="76"/>
      <c r="E29" s="76"/>
      <c r="F29" s="76"/>
      <c r="G29" s="76"/>
    </row>
    <row r="30" spans="1:7" s="15" customFormat="1" ht="33.65" customHeight="1">
      <c r="A30" s="40" t="s">
        <v>312</v>
      </c>
      <c r="B30" s="40"/>
      <c r="C30" s="40"/>
      <c r="D30" s="40"/>
      <c r="E30" s="40"/>
      <c r="F30" s="40"/>
      <c r="G30" s="40"/>
    </row>
  </sheetData>
  <sheetProtection algorithmName="SHA-512" hashValue="Q1KIiDjnLi9byzw79H/lqU7SFJ4Lhm8/Vr+mXUCdU2aFxmSMIuuNvkYH/upt1Q10vwjadJiO4BhHXqutCJNxOw==" saltValue="3nLbQ/FSoTAQHcSbndFheg==" spinCount="100000" sheet="1"/>
  <mergeCells count="36">
    <mergeCell ref="A29:G29"/>
    <mergeCell ref="B25:G25"/>
    <mergeCell ref="B21:G21"/>
    <mergeCell ref="B19:G19"/>
    <mergeCell ref="B16:G16"/>
    <mergeCell ref="A17:G17"/>
    <mergeCell ref="B18:G18"/>
    <mergeCell ref="A18:A22"/>
    <mergeCell ref="B10:G10"/>
    <mergeCell ref="B11:G11"/>
    <mergeCell ref="D8:F8"/>
    <mergeCell ref="A2:G2"/>
    <mergeCell ref="B7:F7"/>
    <mergeCell ref="G3:G7"/>
    <mergeCell ref="D3:F3"/>
    <mergeCell ref="D4:F4"/>
    <mergeCell ref="D5:E5"/>
    <mergeCell ref="D6:F6"/>
    <mergeCell ref="A9:A11"/>
    <mergeCell ref="B9:G9"/>
    <mergeCell ref="A1:G1"/>
    <mergeCell ref="A30:G30"/>
    <mergeCell ref="A23:A27"/>
    <mergeCell ref="A12:A16"/>
    <mergeCell ref="B20:G20"/>
    <mergeCell ref="B22:G22"/>
    <mergeCell ref="B23:G23"/>
    <mergeCell ref="B24:G24"/>
    <mergeCell ref="B26:G26"/>
    <mergeCell ref="B27:G27"/>
    <mergeCell ref="B12:G12"/>
    <mergeCell ref="B13:G13"/>
    <mergeCell ref="B14:G14"/>
    <mergeCell ref="B15:G15"/>
    <mergeCell ref="B8:C8"/>
    <mergeCell ref="A28:G28"/>
  </mergeCells>
  <phoneticPr fontId="1" type="noConversion"/>
  <dataValidations count="4">
    <dataValidation type="list" allowBlank="1" showInputMessage="1" showErrorMessage="1" sqref="B5">
      <formula1>"幼儿园,小学,初级中学,高级中学,中等职业学校,中等职业学校实习指导,高等学校"</formula1>
    </dataValidation>
    <dataValidation type="list" allowBlank="1" showInputMessage="1" showErrorMessage="1" sqref="B8:C8">
      <formula1>"北京市东城区教育委员会,北京市崇文区教育委员会"</formula1>
    </dataValidation>
    <dataValidation allowBlank="1" showInputMessage="1" sqref="F5"/>
    <dataValidation type="custom" operator="equal" allowBlank="1" showInputMessage="1" showErrorMessage="1" errorTitle="请输入正确的身份证信息！" error="请检查：_x000a_1、身份证号码位数=15位 或者 =18位！_x000a_2、如果身份证为15位，应该都是数字_x000a_3、如果身份证为18位，至少有17位数字_x000a_4、身份证号码输入错误【无效】" sqref="D6">
      <formula1>LEN(D6)=18</formula1>
    </dataValidation>
  </dataValidations>
  <printOptions horizontalCentered="1"/>
  <pageMargins left="0.31496062992125984" right="0.27559055118110237" top="0" bottom="0" header="0" footer="0"/>
  <pageSetup paperSize="9" orientation="portrait" verticalDpi="180" r:id="rId1"/>
  <drawing r:id="rId2"/>
  <legacyDrawing r:id="rId3"/>
  <controls>
    <mc:AlternateContent xmlns:mc="http://schemas.openxmlformats.org/markup-compatibility/2006">
      <mc:Choice Requires="x14">
        <control shapeId="1025" r:id="rId4" name="CheckBox1">
          <controlPr defaultSize="0" autoLine="0" r:id="rId5">
            <anchor moveWithCells="1">
              <from>
                <xdr:col>1</xdr:col>
                <xdr:colOff>222250</xdr:colOff>
                <xdr:row>8</xdr:row>
                <xdr:rowOff>146050</xdr:rowOff>
              </from>
              <to>
                <xdr:col>1</xdr:col>
                <xdr:colOff>469900</xdr:colOff>
                <xdr:row>8</xdr:row>
                <xdr:rowOff>336550</xdr:rowOff>
              </to>
            </anchor>
          </controlPr>
        </control>
      </mc:Choice>
      <mc:Fallback>
        <control shapeId="1025" r:id="rId4" name="CheckBox1"/>
      </mc:Fallback>
    </mc:AlternateContent>
    <mc:AlternateContent xmlns:mc="http://schemas.openxmlformats.org/markup-compatibility/2006">
      <mc:Choice Requires="x14">
        <control shapeId="1047" r:id="rId6" name="CheckBox2">
          <controlPr defaultSize="0" autoLine="0" r:id="rId5">
            <anchor moveWithCells="1">
              <from>
                <xdr:col>1</xdr:col>
                <xdr:colOff>222250</xdr:colOff>
                <xdr:row>9</xdr:row>
                <xdr:rowOff>146050</xdr:rowOff>
              </from>
              <to>
                <xdr:col>1</xdr:col>
                <xdr:colOff>469900</xdr:colOff>
                <xdr:row>9</xdr:row>
                <xdr:rowOff>336550</xdr:rowOff>
              </to>
            </anchor>
          </controlPr>
        </control>
      </mc:Choice>
      <mc:Fallback>
        <control shapeId="1047" r:id="rId6" name="CheckBox2"/>
      </mc:Fallback>
    </mc:AlternateContent>
    <mc:AlternateContent xmlns:mc="http://schemas.openxmlformats.org/markup-compatibility/2006">
      <mc:Choice Requires="x14">
        <control shapeId="1048" r:id="rId7" name="CheckBox3">
          <controlPr defaultSize="0" autoLine="0" r:id="rId5">
            <anchor moveWithCells="1">
              <from>
                <xdr:col>1</xdr:col>
                <xdr:colOff>222250</xdr:colOff>
                <xdr:row>10</xdr:row>
                <xdr:rowOff>139700</xdr:rowOff>
              </from>
              <to>
                <xdr:col>1</xdr:col>
                <xdr:colOff>469900</xdr:colOff>
                <xdr:row>10</xdr:row>
                <xdr:rowOff>330200</xdr:rowOff>
              </to>
            </anchor>
          </controlPr>
        </control>
      </mc:Choice>
      <mc:Fallback>
        <control shapeId="1048" r:id="rId7" name="CheckBox3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>
          <x14:formula1>
            <xm:f>sj!$J$2:$J$57</xm:f>
          </x14:formula1>
          <xm:sqref>B4</xm:sqref>
        </x14:dataValidation>
        <x14:dataValidation type="whole" allowBlank="1" showInputMessage="1" showErrorMessage="1" errorTitle="请输入正确的日期或者日期格式！" error="1、请检查身份证号码是否输入_x000a_2、日期格式是否正确：2022/2/28_x000a_3、输入日期是否错误：2022/6/31_x000a_4、日期范围是否出错。">
          <x14:formula1>
            <xm:f>sj!D2</xm:f>
          </x14:formula1>
          <x14:formula2>
            <xm:f>sj!D3</xm:f>
          </x14:formula2>
          <xm:sqref>G8</xm:sqref>
        </x14:dataValidation>
        <x14:dataValidation type="custom" allowBlank="1" showInputMessage="1" showErrorMessage="1" errorTitle="请输入正确的证书编号！" error="请检查：_x000a_1、证书编号位数=15位 或者 =18位！_x000a_2、每一位都应该是数字_x000a_">
          <x14:formula1>
            <xm:f>AND(OR(LEN(B7)=15,LEN(B7)=17),sj!C4=1)</xm:f>
          </x14:formula1>
          <xm:sqref>B7</xm:sqref>
        </x14:dataValidation>
        <x14:dataValidation type="list" allowBlank="1" showInputMessage="1">
          <x14:formula1>
            <xm:f>sj!$H$2:$H$162</xm:f>
          </x14:formula1>
          <xm:sqref>D5:E5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R32"/>
  <sheetViews>
    <sheetView topLeftCell="A10" zoomScale="74" zoomScaleNormal="74" workbookViewId="0">
      <selection activeCell="M8" sqref="M8:R8"/>
    </sheetView>
  </sheetViews>
  <sheetFormatPr defaultColWidth="4.54296875" defaultRowHeight="15"/>
  <cols>
    <col min="1" max="1" width="23" style="7" customWidth="1"/>
    <col min="2" max="18" width="3.54296875" style="7" customWidth="1"/>
    <col min="19" max="16384" width="4.54296875" style="7"/>
  </cols>
  <sheetData>
    <row r="1" spans="1:18" ht="51" customHeight="1"/>
    <row r="2" spans="1:18" s="22" customFormat="1" ht="45.25" customHeight="1">
      <c r="A2" s="92" t="s">
        <v>91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</row>
    <row r="3" spans="1:18" ht="30.65" customHeight="1">
      <c r="A3" s="8" t="s">
        <v>92</v>
      </c>
      <c r="B3" s="93"/>
      <c r="C3" s="93"/>
      <c r="D3" s="93"/>
      <c r="E3" s="93"/>
      <c r="F3" s="93"/>
      <c r="G3" s="93"/>
      <c r="H3" s="93"/>
      <c r="P3" s="93"/>
      <c r="Q3" s="93"/>
      <c r="R3" s="93"/>
    </row>
    <row r="4" spans="1:18" ht="31.4" customHeight="1">
      <c r="A4" s="20" t="s">
        <v>77</v>
      </c>
      <c r="B4" s="88" t="str">
        <f>IF(教师资格证书补发、换发、重发申请表!B3="","",教师资格证书补发、换发、重发申请表!B3)</f>
        <v/>
      </c>
      <c r="C4" s="89"/>
      <c r="D4" s="89"/>
      <c r="E4" s="89"/>
      <c r="F4" s="90"/>
      <c r="G4" s="41" t="s">
        <v>1</v>
      </c>
      <c r="H4" s="41"/>
      <c r="I4" s="41" t="str">
        <f>教师资格证书补发、换发、重发申请表!D3</f>
        <v/>
      </c>
      <c r="J4" s="41"/>
      <c r="K4" s="41"/>
      <c r="L4" s="41"/>
      <c r="M4" s="41"/>
      <c r="N4" s="47"/>
      <c r="O4" s="47"/>
      <c r="P4" s="47"/>
      <c r="Q4" s="47"/>
      <c r="R4" s="48"/>
    </row>
    <row r="5" spans="1:18" ht="31.4" customHeight="1">
      <c r="A5" s="20" t="s">
        <v>78</v>
      </c>
      <c r="B5" s="85" t="str">
        <f>教师资格证书补发、换发、重发申请表!D4</f>
        <v/>
      </c>
      <c r="C5" s="86"/>
      <c r="D5" s="86"/>
      <c r="E5" s="86"/>
      <c r="F5" s="87"/>
      <c r="G5" s="41" t="s">
        <v>2</v>
      </c>
      <c r="H5" s="41"/>
      <c r="I5" s="41" t="str">
        <f>IF(教师资格证书补发、换发、重发申请表!B4="","",教师资格证书补发、换发、重发申请表!B4)</f>
        <v/>
      </c>
      <c r="J5" s="41"/>
      <c r="K5" s="41"/>
      <c r="L5" s="41"/>
      <c r="M5" s="41"/>
      <c r="N5" s="42"/>
      <c r="O5" s="42"/>
      <c r="P5" s="42"/>
      <c r="Q5" s="42"/>
      <c r="R5" s="43"/>
    </row>
    <row r="6" spans="1:18" ht="31.4" customHeight="1">
      <c r="A6" s="20" t="s">
        <v>79</v>
      </c>
      <c r="B6" s="71" t="s">
        <v>109</v>
      </c>
      <c r="C6" s="72"/>
      <c r="D6" s="72"/>
      <c r="E6" s="72"/>
      <c r="F6" s="73"/>
      <c r="G6" s="81" t="s">
        <v>80</v>
      </c>
      <c r="H6" s="82"/>
      <c r="I6" s="41" t="s">
        <v>81</v>
      </c>
      <c r="J6" s="41"/>
      <c r="K6" s="41"/>
      <c r="L6" s="41"/>
      <c r="M6" s="41"/>
      <c r="N6" s="42"/>
      <c r="O6" s="42"/>
      <c r="P6" s="42"/>
      <c r="Q6" s="42"/>
      <c r="R6" s="43"/>
    </row>
    <row r="7" spans="1:18" ht="31.4" customHeight="1">
      <c r="A7" s="21" t="s">
        <v>82</v>
      </c>
      <c r="B7" s="69"/>
      <c r="C7" s="70"/>
      <c r="D7" s="70"/>
      <c r="E7" s="70"/>
      <c r="F7" s="70"/>
      <c r="G7" s="70"/>
      <c r="H7" s="70"/>
      <c r="I7" s="70"/>
      <c r="J7" s="70"/>
      <c r="K7" s="70"/>
      <c r="L7" s="70"/>
      <c r="M7" s="13"/>
      <c r="N7" s="128"/>
      <c r="O7" s="128"/>
      <c r="P7" s="128"/>
      <c r="Q7" s="128"/>
      <c r="R7" s="129"/>
    </row>
    <row r="8" spans="1:18" ht="31" customHeight="1">
      <c r="A8" s="20" t="s">
        <v>7</v>
      </c>
      <c r="B8" s="81" t="s">
        <v>115</v>
      </c>
      <c r="C8" s="83"/>
      <c r="D8" s="83"/>
      <c r="E8" s="83"/>
      <c r="F8" s="83"/>
      <c r="G8" s="83"/>
      <c r="H8" s="82"/>
      <c r="I8" s="81" t="s">
        <v>110</v>
      </c>
      <c r="J8" s="83"/>
      <c r="K8" s="83"/>
      <c r="L8" s="83"/>
      <c r="M8" s="84" t="str">
        <f>IF(教师资格证书补发、换发、重发申请表!D6="","",教师资格证书补发、换发、重发申请表!D6)</f>
        <v/>
      </c>
      <c r="N8" s="84"/>
      <c r="O8" s="84"/>
      <c r="P8" s="84"/>
      <c r="Q8" s="84"/>
      <c r="R8" s="84"/>
    </row>
    <row r="9" spans="1:18" ht="31" customHeight="1">
      <c r="A9" s="20" t="s">
        <v>83</v>
      </c>
      <c r="B9" s="69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91"/>
    </row>
    <row r="10" spans="1:18" ht="31" customHeight="1">
      <c r="A10" s="20" t="s">
        <v>84</v>
      </c>
      <c r="B10" s="100"/>
      <c r="C10" s="100"/>
      <c r="D10" s="100"/>
      <c r="E10" s="100"/>
      <c r="F10" s="100"/>
      <c r="G10" s="100"/>
      <c r="H10" s="100"/>
      <c r="I10" s="81" t="s">
        <v>116</v>
      </c>
      <c r="J10" s="83"/>
      <c r="K10" s="83"/>
      <c r="L10" s="83"/>
      <c r="M10" s="82"/>
      <c r="N10" s="101"/>
      <c r="O10" s="102"/>
      <c r="P10" s="102"/>
      <c r="Q10" s="102"/>
      <c r="R10" s="103"/>
    </row>
    <row r="11" spans="1:18" ht="31" customHeight="1">
      <c r="A11" s="20" t="s">
        <v>85</v>
      </c>
      <c r="B11" s="69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91"/>
    </row>
    <row r="12" spans="1:18" ht="31" customHeight="1">
      <c r="A12" s="33" t="s">
        <v>86</v>
      </c>
      <c r="B12" s="41" t="str">
        <f>IF(教师资格证书补发、换发、重发申请表!B5="","",教师资格证书补发、换发、重发申请表!B5)</f>
        <v/>
      </c>
      <c r="C12" s="41"/>
      <c r="D12" s="41"/>
      <c r="E12" s="41"/>
      <c r="F12" s="41"/>
      <c r="G12" s="41"/>
      <c r="H12" s="41"/>
      <c r="I12" s="81" t="s">
        <v>114</v>
      </c>
      <c r="J12" s="83"/>
      <c r="K12" s="83"/>
      <c r="L12" s="83"/>
      <c r="M12" s="82"/>
      <c r="N12" s="81" t="str">
        <f>IF(教师资格证书补发、换发、重发申请表!D5="","",教师资格证书补发、换发、重发申请表!D5)</f>
        <v/>
      </c>
      <c r="O12" s="83"/>
      <c r="P12" s="83"/>
      <c r="Q12" s="83"/>
      <c r="R12" s="82"/>
    </row>
    <row r="13" spans="1:18" ht="31" customHeight="1">
      <c r="A13" s="20" t="s">
        <v>111</v>
      </c>
      <c r="B13" s="94"/>
      <c r="C13" s="94"/>
      <c r="D13" s="94"/>
      <c r="E13" s="94"/>
      <c r="F13" s="94"/>
      <c r="G13" s="94"/>
      <c r="H13" s="94"/>
      <c r="I13" s="81" t="s">
        <v>302</v>
      </c>
      <c r="J13" s="83"/>
      <c r="K13" s="83"/>
      <c r="L13" s="83"/>
      <c r="M13" s="82"/>
      <c r="N13" s="69"/>
      <c r="O13" s="70"/>
      <c r="P13" s="70"/>
      <c r="Q13" s="70"/>
      <c r="R13" s="91"/>
    </row>
    <row r="14" spans="1:18" ht="31" customHeight="1">
      <c r="A14" s="33" t="s">
        <v>87</v>
      </c>
      <c r="B14" s="41" t="s">
        <v>112</v>
      </c>
      <c r="C14" s="41"/>
      <c r="D14" s="41"/>
      <c r="E14" s="41"/>
      <c r="F14" s="41"/>
      <c r="G14" s="41"/>
      <c r="H14" s="41"/>
      <c r="I14" s="81" t="s">
        <v>113</v>
      </c>
      <c r="J14" s="83"/>
      <c r="K14" s="83"/>
      <c r="L14" s="83"/>
      <c r="M14" s="82"/>
      <c r="N14" s="81" t="s">
        <v>88</v>
      </c>
      <c r="O14" s="83"/>
      <c r="P14" s="83"/>
      <c r="Q14" s="83"/>
      <c r="R14" s="82"/>
    </row>
    <row r="15" spans="1:18" ht="24.65" customHeight="1">
      <c r="A15" s="116" t="s">
        <v>305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8"/>
    </row>
    <row r="16" spans="1:18" ht="24.65" customHeight="1">
      <c r="A16" s="133" t="s">
        <v>307</v>
      </c>
      <c r="B16" s="134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5"/>
    </row>
    <row r="17" spans="1:18" ht="24.65" customHeight="1">
      <c r="A17" s="133"/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5"/>
    </row>
    <row r="18" spans="1:18" ht="24.65" customHeight="1">
      <c r="A18" s="133"/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5"/>
    </row>
    <row r="19" spans="1:18" ht="24.65" customHeight="1">
      <c r="A19" s="99" t="s">
        <v>320</v>
      </c>
      <c r="B19" s="97"/>
      <c r="C19" s="97"/>
      <c r="D19" s="97"/>
      <c r="E19" s="97"/>
      <c r="F19" s="97"/>
      <c r="G19" s="97"/>
      <c r="H19" s="97" t="s">
        <v>306</v>
      </c>
      <c r="I19" s="97"/>
      <c r="J19" s="97"/>
      <c r="K19" s="97"/>
      <c r="L19" s="97"/>
      <c r="M19" s="97"/>
      <c r="N19" s="97"/>
      <c r="O19" s="97"/>
      <c r="P19" s="97"/>
      <c r="Q19" s="97"/>
      <c r="R19" s="98"/>
    </row>
    <row r="20" spans="1:18" ht="5.5" customHeight="1">
      <c r="A20" s="130"/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2"/>
    </row>
    <row r="21" spans="1:18" ht="14.4" customHeight="1">
      <c r="A21" s="95" t="s">
        <v>119</v>
      </c>
      <c r="B21" s="96"/>
      <c r="C21" s="96"/>
      <c r="D21" s="96"/>
      <c r="E21" s="96"/>
      <c r="F21" s="96"/>
      <c r="G21" s="96"/>
      <c r="H21" s="122" t="s">
        <v>120</v>
      </c>
      <c r="I21" s="123"/>
      <c r="J21" s="123"/>
      <c r="K21" s="123"/>
      <c r="L21" s="123"/>
      <c r="M21" s="123"/>
      <c r="N21" s="123"/>
      <c r="O21" s="123"/>
      <c r="P21" s="123"/>
      <c r="Q21" s="123"/>
      <c r="R21" s="124"/>
    </row>
    <row r="22" spans="1:18" ht="14.4" customHeight="1">
      <c r="A22" s="49" t="s">
        <v>287</v>
      </c>
      <c r="B22" s="42"/>
      <c r="C22" s="42"/>
      <c r="D22" s="42"/>
      <c r="E22" s="42"/>
      <c r="F22" s="42"/>
      <c r="G22" s="43"/>
      <c r="H22" s="119" t="s">
        <v>303</v>
      </c>
      <c r="I22" s="120"/>
      <c r="J22" s="120"/>
      <c r="K22" s="120"/>
      <c r="L22" s="120"/>
      <c r="M22" s="120"/>
      <c r="N22" s="120"/>
      <c r="O22" s="120"/>
      <c r="P22" s="120"/>
      <c r="Q22" s="120"/>
      <c r="R22" s="121"/>
    </row>
    <row r="23" spans="1:18" ht="14.4" customHeight="1">
      <c r="A23" s="49" t="s">
        <v>290</v>
      </c>
      <c r="B23" s="42"/>
      <c r="C23" s="42"/>
      <c r="D23" s="42"/>
      <c r="E23" s="42"/>
      <c r="F23" s="42"/>
      <c r="G23" s="43"/>
      <c r="H23" s="119"/>
      <c r="I23" s="120"/>
      <c r="J23" s="120"/>
      <c r="K23" s="120"/>
      <c r="L23" s="120"/>
      <c r="M23" s="120"/>
      <c r="N23" s="120"/>
      <c r="O23" s="120"/>
      <c r="P23" s="120"/>
      <c r="Q23" s="120"/>
      <c r="R23" s="121"/>
    </row>
    <row r="24" spans="1:18" ht="14.4" customHeight="1">
      <c r="A24" s="34"/>
      <c r="B24" s="31"/>
      <c r="C24" s="31"/>
      <c r="D24" s="31"/>
      <c r="E24" s="31"/>
      <c r="F24" s="31"/>
      <c r="G24" s="32"/>
      <c r="H24" s="119"/>
      <c r="I24" s="120"/>
      <c r="J24" s="120"/>
      <c r="K24" s="120"/>
      <c r="L24" s="120"/>
      <c r="M24" s="120"/>
      <c r="N24" s="120"/>
      <c r="O24" s="120"/>
      <c r="P24" s="120"/>
      <c r="Q24" s="120"/>
      <c r="R24" s="121"/>
    </row>
    <row r="25" spans="1:18" ht="14.4" customHeight="1">
      <c r="A25" s="119" t="s">
        <v>304</v>
      </c>
      <c r="B25" s="120"/>
      <c r="C25" s="120"/>
      <c r="D25" s="120"/>
      <c r="E25" s="120"/>
      <c r="F25" s="120"/>
      <c r="G25" s="121"/>
      <c r="H25" s="125" t="s">
        <v>121</v>
      </c>
      <c r="I25" s="126"/>
      <c r="J25" s="126"/>
      <c r="K25" s="126"/>
      <c r="L25" s="126"/>
      <c r="M25" s="126"/>
      <c r="N25" s="126"/>
      <c r="O25" s="126"/>
      <c r="P25" s="126"/>
      <c r="Q25" s="126"/>
      <c r="R25" s="127"/>
    </row>
    <row r="26" spans="1:18" ht="14.4" customHeight="1">
      <c r="A26" s="49"/>
      <c r="B26" s="42"/>
      <c r="C26" s="42"/>
      <c r="D26" s="42"/>
      <c r="E26" s="42"/>
      <c r="F26" s="42"/>
      <c r="G26" s="43"/>
      <c r="H26" s="35"/>
      <c r="I26" s="36"/>
      <c r="J26" s="36"/>
      <c r="K26" s="36"/>
      <c r="L26" s="36"/>
      <c r="M26" s="36"/>
      <c r="N26" s="36"/>
      <c r="O26" s="36"/>
      <c r="P26" s="36"/>
      <c r="Q26" s="36"/>
      <c r="R26" s="37"/>
    </row>
    <row r="27" spans="1:18" ht="14.4" customHeight="1">
      <c r="A27" s="104" t="s">
        <v>321</v>
      </c>
      <c r="B27" s="105"/>
      <c r="C27" s="105"/>
      <c r="D27" s="105"/>
      <c r="E27" s="105"/>
      <c r="F27" s="105"/>
      <c r="G27" s="106"/>
      <c r="H27" s="110" t="s">
        <v>322</v>
      </c>
      <c r="I27" s="111"/>
      <c r="J27" s="111"/>
      <c r="K27" s="111"/>
      <c r="L27" s="111"/>
      <c r="M27" s="111"/>
      <c r="N27" s="111"/>
      <c r="O27" s="111"/>
      <c r="P27" s="111"/>
      <c r="Q27" s="111"/>
      <c r="R27" s="112"/>
    </row>
    <row r="28" spans="1:18" ht="5.9" customHeight="1">
      <c r="A28" s="107"/>
      <c r="B28" s="108"/>
      <c r="C28" s="108"/>
      <c r="D28" s="108"/>
      <c r="E28" s="108"/>
      <c r="F28" s="108"/>
      <c r="G28" s="109"/>
      <c r="H28" s="113"/>
      <c r="I28" s="114"/>
      <c r="J28" s="114"/>
      <c r="K28" s="114"/>
      <c r="L28" s="114"/>
      <c r="M28" s="114"/>
      <c r="N28" s="114"/>
      <c r="O28" s="114"/>
      <c r="P28" s="114"/>
      <c r="Q28" s="114"/>
      <c r="R28" s="115"/>
    </row>
    <row r="29" spans="1:18" ht="33.9" customHeight="1">
      <c r="A29" s="14" t="s">
        <v>117</v>
      </c>
      <c r="B29" s="33" t="str">
        <f>sj!$F2</f>
        <v/>
      </c>
      <c r="C29" s="33" t="str">
        <f>sj!$F3</f>
        <v/>
      </c>
      <c r="D29" s="33" t="str">
        <f>sj!$F4</f>
        <v/>
      </c>
      <c r="E29" s="33" t="str">
        <f>sj!$F5</f>
        <v/>
      </c>
      <c r="F29" s="33" t="str">
        <f>sj!$F6</f>
        <v/>
      </c>
      <c r="G29" s="33" t="str">
        <f>sj!$F7</f>
        <v/>
      </c>
      <c r="H29" s="33" t="str">
        <f>sj!$F8</f>
        <v/>
      </c>
      <c r="I29" s="33" t="str">
        <f>sj!$F9</f>
        <v/>
      </c>
      <c r="J29" s="33" t="str">
        <f>sj!$F10</f>
        <v/>
      </c>
      <c r="K29" s="33" t="str">
        <f>sj!$F11</f>
        <v/>
      </c>
      <c r="L29" s="33" t="str">
        <f>sj!$F12</f>
        <v/>
      </c>
      <c r="M29" s="33" t="str">
        <f>sj!$F13</f>
        <v/>
      </c>
      <c r="N29" s="33" t="str">
        <f>sj!$F14</f>
        <v/>
      </c>
      <c r="O29" s="33" t="str">
        <f>sj!$F15</f>
        <v/>
      </c>
      <c r="P29" s="33" t="str">
        <f>sj!$F16</f>
        <v/>
      </c>
      <c r="Q29" s="33" t="str">
        <f>sj!$F17</f>
        <v/>
      </c>
      <c r="R29" s="33" t="str">
        <f>sj!$F18</f>
        <v/>
      </c>
    </row>
    <row r="30" spans="1:18" ht="28.25" customHeight="1">
      <c r="A30" s="20" t="s">
        <v>89</v>
      </c>
      <c r="B30" s="69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91"/>
    </row>
    <row r="31" spans="1:18" ht="31.4" customHeight="1">
      <c r="A31" s="47" t="s">
        <v>90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</row>
    <row r="32" spans="1:18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</row>
  </sheetData>
  <sheetProtection algorithmName="SHA-512" hashValue="nHENQBUd4u6ncwlaCJqeuWhtVutwo14zB/IF6BGLDVX781dxDrWV3PVWsvBMgXKK2x4UyXpaszAnsgitxUmNrw==" saltValue="3UX9U2zOYVTiVBggwylDDg==" spinCount="100000" sheet="1"/>
  <mergeCells count="50">
    <mergeCell ref="I14:M14"/>
    <mergeCell ref="A20:G20"/>
    <mergeCell ref="A26:G26"/>
    <mergeCell ref="H20:R20"/>
    <mergeCell ref="A16:R18"/>
    <mergeCell ref="H22:R24"/>
    <mergeCell ref="A27:G28"/>
    <mergeCell ref="H27:R28"/>
    <mergeCell ref="B3:H3"/>
    <mergeCell ref="I13:M13"/>
    <mergeCell ref="N13:R13"/>
    <mergeCell ref="B9:R9"/>
    <mergeCell ref="A15:R15"/>
    <mergeCell ref="B11:R11"/>
    <mergeCell ref="B12:H12"/>
    <mergeCell ref="I12:M12"/>
    <mergeCell ref="N12:R12"/>
    <mergeCell ref="A25:G25"/>
    <mergeCell ref="H21:R21"/>
    <mergeCell ref="H25:R25"/>
    <mergeCell ref="N14:R14"/>
    <mergeCell ref="N4:R7"/>
    <mergeCell ref="A31:R31"/>
    <mergeCell ref="B30:R30"/>
    <mergeCell ref="A2:R2"/>
    <mergeCell ref="P3:R3"/>
    <mergeCell ref="B13:E13"/>
    <mergeCell ref="F13:H13"/>
    <mergeCell ref="A21:G21"/>
    <mergeCell ref="A22:G22"/>
    <mergeCell ref="A23:G23"/>
    <mergeCell ref="H19:R19"/>
    <mergeCell ref="A19:G19"/>
    <mergeCell ref="B10:H10"/>
    <mergeCell ref="I10:M10"/>
    <mergeCell ref="N10:R10"/>
    <mergeCell ref="B8:H8"/>
    <mergeCell ref="B14:H14"/>
    <mergeCell ref="B5:F5"/>
    <mergeCell ref="G5:H5"/>
    <mergeCell ref="I5:M5"/>
    <mergeCell ref="B4:F4"/>
    <mergeCell ref="G4:H4"/>
    <mergeCell ref="I4:M4"/>
    <mergeCell ref="B6:F6"/>
    <mergeCell ref="G6:H6"/>
    <mergeCell ref="I6:M6"/>
    <mergeCell ref="B7:L7"/>
    <mergeCell ref="I8:L8"/>
    <mergeCell ref="M8:R8"/>
  </mergeCells>
  <phoneticPr fontId="1" type="noConversion"/>
  <dataValidations count="5">
    <dataValidation type="list" allowBlank="1" showInputMessage="1" showErrorMessage="1" sqref="B7">
      <formula1>"正高级教师,高级教师,一级教师,二级教师,三级教师"</formula1>
    </dataValidation>
    <dataValidation type="list" allowBlank="1" showInputMessage="1" showErrorMessage="1" sqref="B13:E13">
      <formula1>"大学专科,大学本科,硕士研究生,博士研究生"</formula1>
    </dataValidation>
    <dataValidation type="list" allowBlank="1" showInputMessage="1" showErrorMessage="1" sqref="F13:H13">
      <formula1>"无学位, 学士学位,硕士学位,博士学位"</formula1>
    </dataValidation>
    <dataValidation type="list" allowBlank="1" showInputMessage="1" showErrorMessage="1" sqref="N13:R13">
      <formula1>"一级甲等,一级乙等,二级甲等,二级乙等,无"</formula1>
    </dataValidation>
    <dataValidation type="whole" allowBlank="1" showInputMessage="1" showErrorMessage="1" errorTitle="请输入正确的手机号码" error="请检查：_x000a_1、手机号码位数=11位_x000a_2、11位必须都是数字" sqref="N10:R10">
      <formula1>10000000000</formula1>
      <formula2>99999999999</formula2>
    </dataValidation>
  </dataValidations>
  <printOptions horizontalCentered="1"/>
  <pageMargins left="0.31496062992125984" right="0.31496062992125984" top="0" bottom="0" header="0" footer="0"/>
  <pageSetup paperSize="9" orientation="portrait" horizontalDpi="180" verticalDpi="180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sj!$E$1:$E$13</xm:f>
          </x14:formula1>
          <xm:sqref>B6</xm:sqref>
        </x14:dataValidation>
        <x14:dataValidation type="list" allowBlank="1" showInputMessage="1" showErrorMessage="1">
          <x14:formula1>
            <xm:f>sj!$K$1:$K$5</xm:f>
          </x14:formula1>
          <xm:sqref>B10:H10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E21"/>
  <sheetViews>
    <sheetView tabSelected="1" zoomScale="77" zoomScaleNormal="77" workbookViewId="0">
      <selection activeCell="J5" sqref="J5"/>
    </sheetView>
  </sheetViews>
  <sheetFormatPr defaultColWidth="15.81640625" defaultRowHeight="19.75" customHeight="1"/>
  <cols>
    <col min="1" max="1" width="12.81640625" style="4" customWidth="1"/>
    <col min="2" max="3" width="15.36328125" style="4" customWidth="1"/>
    <col min="4" max="4" width="23" style="4" customWidth="1"/>
    <col min="5" max="5" width="17.90625" style="4" customWidth="1"/>
    <col min="6" max="16384" width="15.81640625" style="4"/>
  </cols>
  <sheetData>
    <row r="1" spans="1:5" ht="99.15" customHeight="1">
      <c r="A1" s="150" t="s">
        <v>286</v>
      </c>
      <c r="B1" s="92"/>
      <c r="C1" s="92"/>
      <c r="D1" s="92"/>
      <c r="E1" s="92"/>
    </row>
    <row r="2" spans="1:5" ht="25.5" customHeight="1">
      <c r="A2" s="158" t="s">
        <v>291</v>
      </c>
      <c r="B2" s="159"/>
      <c r="C2" s="159"/>
      <c r="D2" s="159"/>
      <c r="E2" s="160"/>
    </row>
    <row r="3" spans="1:5" ht="25.5" customHeight="1">
      <c r="A3" s="10" t="s">
        <v>0</v>
      </c>
      <c r="B3" s="10" t="str">
        <f>IF(教师资格证书补发、换发、重发申请表!B3="","",教师资格证书补发、换发、重发申请表!B3)</f>
        <v/>
      </c>
      <c r="C3" s="10" t="s">
        <v>1</v>
      </c>
      <c r="D3" s="10" t="str">
        <f>教师资格证书补发、换发、重发申请表!D3</f>
        <v/>
      </c>
      <c r="E3" s="94"/>
    </row>
    <row r="4" spans="1:5" ht="25.5" customHeight="1">
      <c r="A4" s="10" t="s">
        <v>2</v>
      </c>
      <c r="B4" s="10" t="str">
        <f>IF(教师资格证书补发、换发、重发申请表!B4="","",教师资格证书补发、换发、重发申请表!B4)</f>
        <v/>
      </c>
      <c r="C4" s="10" t="s">
        <v>4</v>
      </c>
      <c r="D4" s="11" t="str">
        <f>教师资格证书补发、换发、重发申请表!D4</f>
        <v/>
      </c>
      <c r="E4" s="94"/>
    </row>
    <row r="5" spans="1:5" ht="25.5" customHeight="1">
      <c r="A5" s="10" t="s">
        <v>5</v>
      </c>
      <c r="B5" s="10" t="str">
        <f>IF(教师资格证书补发、换发、重发申请表!B5="","",教师资格证书补发、换发、重发申请表!B5)</f>
        <v/>
      </c>
      <c r="C5" s="10" t="s">
        <v>6</v>
      </c>
      <c r="D5" s="12" t="str">
        <f>IF(教师资格证书补发、换发、重发申请表!D5="","",教师资格证书补发、换发、重发申请表!D5)</f>
        <v/>
      </c>
      <c r="E5" s="94"/>
    </row>
    <row r="6" spans="1:5" ht="25.5" customHeight="1">
      <c r="A6" s="10" t="s">
        <v>288</v>
      </c>
      <c r="B6" s="10" t="str">
        <f>IF('教师资格认定申请表（补）'!N10="","",'教师资格认定申请表（补）'!N10)</f>
        <v/>
      </c>
      <c r="C6" s="10" t="s">
        <v>8</v>
      </c>
      <c r="D6" s="12" t="str">
        <f>IF(教师资格证书补发、换发、重发申请表!D6="","",教师资格证书补发、换发、重发申请表!D6)</f>
        <v/>
      </c>
      <c r="E6" s="94"/>
    </row>
    <row r="7" spans="1:5" ht="25.5" customHeight="1">
      <c r="A7" s="10" t="s">
        <v>9</v>
      </c>
      <c r="B7" s="151" t="str">
        <f>IF(教师资格证书补发、换发、重发申请表!B7="","",教师资格证书补发、换发、重发申请表!B7)</f>
        <v/>
      </c>
      <c r="C7" s="151"/>
      <c r="D7" s="151"/>
      <c r="E7" s="94"/>
    </row>
    <row r="8" spans="1:5" ht="25.5" customHeight="1">
      <c r="A8" s="10" t="s">
        <v>10</v>
      </c>
      <c r="B8" s="51" t="str">
        <f>IF(教师资格证书补发、换发、重发申请表!B8="","",教师资格证书补发、换发、重发申请表!B8)</f>
        <v/>
      </c>
      <c r="C8" s="51"/>
      <c r="D8" s="17" t="s">
        <v>11</v>
      </c>
      <c r="E8" s="38"/>
    </row>
    <row r="9" spans="1:5" ht="28.25" customHeight="1">
      <c r="A9" s="81" t="s">
        <v>292</v>
      </c>
      <c r="B9" s="152" t="s">
        <v>75</v>
      </c>
      <c r="C9" s="153"/>
      <c r="D9" s="153"/>
      <c r="E9" s="154"/>
    </row>
    <row r="10" spans="1:5" ht="28.25" customHeight="1">
      <c r="A10" s="81"/>
      <c r="B10" s="52"/>
      <c r="C10" s="53"/>
      <c r="D10" s="53"/>
      <c r="E10" s="54"/>
    </row>
    <row r="11" spans="1:5" ht="28.25" customHeight="1">
      <c r="A11" s="81"/>
      <c r="B11" s="155" t="s">
        <v>323</v>
      </c>
      <c r="C11" s="156"/>
      <c r="D11" s="156"/>
      <c r="E11" s="157"/>
    </row>
    <row r="12" spans="1:5" ht="28.25" customHeight="1">
      <c r="A12" s="137" t="s">
        <v>293</v>
      </c>
      <c r="B12" s="137"/>
      <c r="C12" s="137"/>
      <c r="D12" s="137"/>
      <c r="E12" s="137"/>
    </row>
    <row r="13" spans="1:5" ht="28.25" customHeight="1">
      <c r="A13" s="138" t="s">
        <v>313</v>
      </c>
      <c r="B13" s="52" t="s">
        <v>122</v>
      </c>
      <c r="C13" s="53"/>
      <c r="D13" s="53"/>
      <c r="E13" s="54"/>
    </row>
    <row r="14" spans="1:5" ht="28.25" customHeight="1">
      <c r="A14" s="81"/>
      <c r="B14" s="49" t="s">
        <v>12</v>
      </c>
      <c r="C14" s="42"/>
      <c r="D14" s="42"/>
      <c r="E14" s="43"/>
    </row>
    <row r="15" spans="1:5" ht="28.25" customHeight="1">
      <c r="A15" s="81"/>
      <c r="B15" s="144" t="s">
        <v>324</v>
      </c>
      <c r="C15" s="145"/>
      <c r="D15" s="145"/>
      <c r="E15" s="146"/>
    </row>
    <row r="16" spans="1:5" ht="28.25" customHeight="1">
      <c r="A16" s="81" t="s">
        <v>314</v>
      </c>
      <c r="B16" s="49"/>
      <c r="C16" s="42"/>
      <c r="D16" s="42"/>
      <c r="E16" s="43"/>
    </row>
    <row r="17" spans="1:5" ht="28.25" customHeight="1">
      <c r="A17" s="81"/>
      <c r="B17" s="147"/>
      <c r="C17" s="148"/>
      <c r="D17" s="148"/>
      <c r="E17" s="149"/>
    </row>
    <row r="18" spans="1:5" ht="28.25" customHeight="1">
      <c r="A18" s="81"/>
      <c r="B18" s="139" t="s">
        <v>325</v>
      </c>
      <c r="C18" s="140"/>
      <c r="D18" s="140"/>
      <c r="E18" s="141"/>
    </row>
    <row r="19" spans="1:5" ht="28.25" customHeight="1">
      <c r="A19" s="81"/>
      <c r="B19" s="142" t="s">
        <v>326</v>
      </c>
      <c r="C19" s="143"/>
      <c r="D19" s="143"/>
      <c r="E19" s="66"/>
    </row>
    <row r="20" spans="1:5" s="5" customFormat="1" ht="161.4" customHeight="1">
      <c r="A20" s="136" t="s">
        <v>315</v>
      </c>
      <c r="B20" s="136"/>
      <c r="C20" s="136"/>
      <c r="D20" s="136"/>
      <c r="E20" s="136"/>
    </row>
    <row r="21" spans="1:5" ht="19.75" customHeight="1">
      <c r="A21" s="6" t="s">
        <v>123</v>
      </c>
    </row>
  </sheetData>
  <sheetProtection algorithmName="SHA-512" hashValue="cid7ehpNLQHcbrS9b26XDQPFXJIpuhlnArl7hUv4PlZxIKNyGwPsrnBCAcdIa2fBpMuEjJe7oExxAvXiKdb17g==" saltValue="vAetQDyADQZHg1Zca4VgCw==" spinCount="100000" sheet="1"/>
  <dataConsolidate/>
  <mergeCells count="20">
    <mergeCell ref="A1:E1"/>
    <mergeCell ref="E3:E7"/>
    <mergeCell ref="B7:D7"/>
    <mergeCell ref="B8:C8"/>
    <mergeCell ref="A9:A11"/>
    <mergeCell ref="B9:E9"/>
    <mergeCell ref="B10:E10"/>
    <mergeCell ref="B11:E11"/>
    <mergeCell ref="A2:E2"/>
    <mergeCell ref="A20:E20"/>
    <mergeCell ref="A12:E12"/>
    <mergeCell ref="A13:A15"/>
    <mergeCell ref="B13:E13"/>
    <mergeCell ref="B14:E14"/>
    <mergeCell ref="A16:A19"/>
    <mergeCell ref="B16:E16"/>
    <mergeCell ref="B18:E18"/>
    <mergeCell ref="B19:E19"/>
    <mergeCell ref="B15:E15"/>
    <mergeCell ref="B17:E17"/>
  </mergeCells>
  <phoneticPr fontId="1" type="noConversion"/>
  <dataValidations count="3">
    <dataValidation operator="equal" allowBlank="1" showInputMessage="1" showErrorMessage="1" errorTitle="请输入正确的身份证信息！" error="请检查：_x000a_1、身份证号码位数=15位 或者 =18位！_x000a_2、如果身份证为15位，应该都是数字_x000a_3、如果身份证为18位，至少有17位数字_x000a_4、身份证号码输入错误【无效】" sqref="D6"/>
    <dataValidation allowBlank="1" showInputMessage="1" sqref="B4"/>
    <dataValidation allowBlank="1" showInputMessage="1" showErrorMessage="1" errorTitle="请输入正确的日期或者日期格式！" error="1、请检查身份证号码是否输入_x000a_2、日期格式是否正确：2022/2/28_x000a_3、输入日期是否错误：2022/6/31_x000a_4、日期范围是否出错。" sqref="E8"/>
  </dataValidations>
  <printOptions horizontalCentered="1"/>
  <pageMargins left="0.31496062992125984" right="0.27559055118110237" top="0" bottom="0" header="0" footer="0"/>
  <pageSetup paperSize="9" orientation="portrait" verticalDpi="18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K163"/>
  <sheetViews>
    <sheetView topLeftCell="C2" workbookViewId="0">
      <selection activeCell="H2" sqref="H2:H162"/>
    </sheetView>
  </sheetViews>
  <sheetFormatPr defaultColWidth="8.90625" defaultRowHeight="16.5"/>
  <cols>
    <col min="1" max="1" width="20.08984375" style="1" customWidth="1"/>
    <col min="2" max="2" width="24.90625" style="2" bestFit="1" customWidth="1"/>
    <col min="3" max="3" width="19.1796875" style="2" customWidth="1"/>
    <col min="4" max="4" width="13.6328125" style="2" bestFit="1" customWidth="1"/>
    <col min="5" max="5" width="35.90625" style="2" bestFit="1" customWidth="1"/>
    <col min="6" max="6" width="24.6328125" style="3" bestFit="1" customWidth="1"/>
    <col min="7" max="7" width="27.36328125" style="2" customWidth="1"/>
    <col min="8" max="8" width="18.36328125" style="2" bestFit="1" customWidth="1"/>
    <col min="9" max="9" width="20.08984375" style="1" customWidth="1"/>
    <col min="10" max="10" width="18.08984375" style="2" customWidth="1"/>
    <col min="11" max="11" width="22.81640625" style="19" bestFit="1" customWidth="1"/>
    <col min="12" max="16384" width="8.90625" style="2"/>
  </cols>
  <sheetData>
    <row r="1" spans="1:11">
      <c r="A1" s="1" t="s">
        <v>3</v>
      </c>
      <c r="B1" s="2" t="s">
        <v>94</v>
      </c>
      <c r="C1" s="2" t="s">
        <v>95</v>
      </c>
      <c r="D1" s="2" t="s">
        <v>96</v>
      </c>
      <c r="E1" s="2" t="s">
        <v>97</v>
      </c>
      <c r="F1" s="3" t="s">
        <v>118</v>
      </c>
      <c r="G1" s="2" t="s">
        <v>231</v>
      </c>
      <c r="H1" s="2" t="s">
        <v>284</v>
      </c>
      <c r="I1" s="1" t="s">
        <v>3</v>
      </c>
      <c r="J1" s="2" t="s">
        <v>284</v>
      </c>
      <c r="K1" s="19" t="s">
        <v>297</v>
      </c>
    </row>
    <row r="2" spans="1:11">
      <c r="A2" s="1" t="s">
        <v>20</v>
      </c>
      <c r="B2" s="2" t="str">
        <f>IF(LEN(教师资格证书补发、换发、重发申请表!D6)=15,教师资格证书补发、换发、重发申请表!D6,IF(LEN(教师资格证书补发、换发、重发申请表!D6)=18,LEFT(教师资格证书补发、换发、重发申请表!D6,17),""))</f>
        <v/>
      </c>
      <c r="C2" s="2">
        <f>LEN(教师资格证书补发、换发、重发申请表!B7)</f>
        <v>0</v>
      </c>
      <c r="D2" s="18">
        <f ca="1">DATE(YEAR(NOW())-55,1,1)</f>
        <v>25569</v>
      </c>
      <c r="E2" s="2" t="s">
        <v>98</v>
      </c>
      <c r="F2" s="3" t="str">
        <f>MID(教师资格证书补发、换发、重发申请表!$B$7,ROW()-1,1)</f>
        <v/>
      </c>
      <c r="G2" s="2" t="s">
        <v>205</v>
      </c>
      <c r="H2" s="2" t="str">
        <f t="array" ref="H2">IFERROR(INDEX(sj!G$1:G$161,SMALL(IF(ISNUMBER(FIND(教师资格证书补发、换发、重发申请表!$D$5,sj!G$1:G$161)),ROW(sj!G$1:G$161),""),ROW(A1))),"")</f>
        <v>藏文</v>
      </c>
      <c r="I2" s="1" t="s">
        <v>20</v>
      </c>
      <c r="J2" s="2" t="str">
        <f t="array" ref="J2">IFERROR(INDEX(sj!I$1:I$56,SMALL(IF(ISNUMBER(FIND(教师资格证书补发、换发、重发申请表!$B$4,sj!I$1:I$56)),ROW(sj!I$1:I$56),""),ROW(A1))),"")</f>
        <v>汉族</v>
      </c>
      <c r="K2" s="19" t="s">
        <v>298</v>
      </c>
    </row>
    <row r="3" spans="1:11">
      <c r="A3" s="1" t="s">
        <v>19</v>
      </c>
      <c r="B3" s="2">
        <f t="array" aca="1" ref="B3" ca="1">SUM(--ISNUMBER(--MID(教师资格证书补发、换发、重发申请表!$D$6,ROW(INDIRECT("a1:a"&amp;LEN(教师资格证书补发、换发、重发申请表!$D$6))),1)))</f>
        <v>0</v>
      </c>
      <c r="C3" s="2">
        <f t="array" aca="1" ref="C3" ca="1">SUM(--ISNUMBER(--MID(教师资格证书补发、换发、重发申请表!$B$7,ROW(INDIRECT("a1:a"&amp;LEN(教师资格证书补发、换发、重发申请表!$B$7))),1)))</f>
        <v>0</v>
      </c>
      <c r="D3" s="18">
        <f ca="1">DATE(YEAR(NOW()),12,31)</f>
        <v>46022</v>
      </c>
      <c r="E3" s="2" t="s">
        <v>107</v>
      </c>
      <c r="F3" s="3" t="str">
        <f>MID(教师资格证书补发、换发、重发申请表!$B$7,ROW()-1,1)</f>
        <v/>
      </c>
      <c r="G3" s="2" t="s">
        <v>229</v>
      </c>
      <c r="H3" s="2" t="str">
        <f t="array" ref="H3">IFERROR(INDEX(sj!G$1:G$161,SMALL(IF(ISNUMBER(FIND(教师资格证书补发、换发、重发申请表!$D$5,sj!G$1:G$161)),ROW(sj!G$1:G$161),""),ROW(A2))),"")</f>
        <v>藏语文</v>
      </c>
      <c r="I3" s="1" t="s">
        <v>19</v>
      </c>
      <c r="J3" s="2" t="str">
        <f t="array" ref="J3">IFERROR(INDEX(sj!I$1:I$56,SMALL(IF(ISNUMBER(FIND(教师资格证书补发、换发、重发申请表!$B$4,sj!I$1:I$56)),ROW(sj!I$1:I$56),""),ROW(A2))),"")</f>
        <v>回族</v>
      </c>
      <c r="K3" s="19" t="s">
        <v>299</v>
      </c>
    </row>
    <row r="4" spans="1:11">
      <c r="A4" s="1" t="s">
        <v>56</v>
      </c>
      <c r="B4" s="2">
        <f ca="1">IF(B3&gt;=LEN(B2),1,0)</f>
        <v>1</v>
      </c>
      <c r="C4" s="2">
        <f ca="1">IF(C2=C3,1,0)</f>
        <v>1</v>
      </c>
      <c r="E4" s="2" t="s">
        <v>105</v>
      </c>
      <c r="F4" s="3" t="str">
        <f>MID(教师资格证书补发、换发、重发申请表!$B$7,ROW()-1,1)</f>
        <v/>
      </c>
      <c r="G4" s="2" t="s">
        <v>179</v>
      </c>
      <c r="H4" s="2" t="str">
        <f t="array" ref="H4">IFERROR(INDEX(sj!G$1:G$161,SMALL(IF(ISNUMBER(FIND(教师资格证书补发、换发、重发申请表!$D$5,sj!G$1:G$161)),ROW(sj!G$1:G$161),""),ROW(A3))),"")</f>
        <v>藏语言文学</v>
      </c>
      <c r="I4" s="1" t="s">
        <v>56</v>
      </c>
      <c r="J4" s="2" t="str">
        <f t="array" ref="J4">IFERROR(INDEX(sj!I$1:I$56,SMALL(IF(ISNUMBER(FIND(教师资格证书补发、换发、重发申请表!$B$4,sj!I$1:I$56)),ROW(sj!I$1:I$56),""),ROW(A3))),"")</f>
        <v>满族</v>
      </c>
      <c r="K4" s="19" t="s">
        <v>300</v>
      </c>
    </row>
    <row r="5" spans="1:11">
      <c r="A5" s="1" t="s">
        <v>31</v>
      </c>
      <c r="B5" s="2" t="str">
        <f>IF(教师资格证书补发、换发、重发申请表!D6="","",UPPER(教师资格证书补发、换发、重发申请表!D6))</f>
        <v/>
      </c>
      <c r="E5" s="2" t="s">
        <v>109</v>
      </c>
      <c r="F5" s="3" t="str">
        <f>MID(教师资格证书补发、换发、重发申请表!$B$7,ROW()-1,1)</f>
        <v/>
      </c>
      <c r="G5" s="2" t="s">
        <v>150</v>
      </c>
      <c r="H5" s="2" t="str">
        <f t="array" ref="H5">IFERROR(INDEX(sj!G$1:G$161,SMALL(IF(ISNUMBER(FIND(教师资格证书补发、换发、重发申请表!$D$5,sj!G$1:G$161)),ROW(sj!G$1:G$161),""),ROW(A4))),"")</f>
        <v>常识</v>
      </c>
      <c r="I5" s="1" t="s">
        <v>31</v>
      </c>
      <c r="J5" s="2" t="str">
        <f t="array" ref="J5">IFERROR(INDEX(sj!I$1:I$56,SMALL(IF(ISNUMBER(FIND(教师资格证书补发、换发、重发申请表!$B$4,sj!I$1:I$56)),ROW(sj!I$1:I$56),""),ROW(A4))),"")</f>
        <v>阿昌族</v>
      </c>
      <c r="K5" s="19" t="s">
        <v>301</v>
      </c>
    </row>
    <row r="6" spans="1:11">
      <c r="A6" s="1" t="s">
        <v>63</v>
      </c>
      <c r="B6" s="2" t="str">
        <f ca="1">IF(LEN(sj!B5)=0,"",IF(LEN(sj!B5)=18,IF(MID("10X98765432",MOD(SUMPRODUCT(MID(sj!B5,ROW(INDIRECT("1:17")),1)*2^(18-ROW(INDIRECT("1:17")))),11)+1,1)=MID(sj!B5,18,18),1,0),1))</f>
        <v/>
      </c>
      <c r="E6" s="2" t="s">
        <v>106</v>
      </c>
      <c r="F6" s="3" t="str">
        <f>MID(教师资格证书补发、换发、重发申请表!$B$7,ROW()-1,1)</f>
        <v/>
      </c>
      <c r="G6" s="2" t="s">
        <v>216</v>
      </c>
      <c r="H6" s="2" t="str">
        <f t="array" ref="H6">IFERROR(INDEX(sj!G$1:G$161,SMALL(IF(ISNUMBER(FIND(教师资格证书补发、换发、重发申请表!$D$5,sj!G$1:G$161)),ROW(sj!G$1:G$161),""),ROW(A5))),"")</f>
        <v>朝鲜语文</v>
      </c>
      <c r="I6" s="1" t="s">
        <v>63</v>
      </c>
      <c r="J6" s="2" t="str">
        <f t="array" ref="J6">IFERROR(INDEX(sj!I$1:I$56,SMALL(IF(ISNUMBER(FIND(教师资格证书补发、换发、重发申请表!$B$4,sj!I$1:I$56)),ROW(sj!I$1:I$56),""),ROW(A5))),"")</f>
        <v>白族</v>
      </c>
    </row>
    <row r="7" spans="1:11">
      <c r="A7" s="1" t="s">
        <v>54</v>
      </c>
      <c r="B7" s="2">
        <f ca="1">IF(AND(B4=1,B6=1),1,0)</f>
        <v>0</v>
      </c>
      <c r="E7" s="2" t="s">
        <v>108</v>
      </c>
      <c r="F7" s="3" t="str">
        <f>MID(教师资格证书补发、换发、重发申请表!$B$7,ROW()-1,1)</f>
        <v/>
      </c>
      <c r="G7" s="2" t="s">
        <v>161</v>
      </c>
      <c r="H7" s="2" t="str">
        <f t="array" ref="H7">IFERROR(INDEX(sj!G$1:G$161,SMALL(IF(ISNUMBER(FIND(教师资格证书补发、换发、重发申请表!$D$5,sj!G$1:G$161)),ROW(sj!G$1:G$161),""),ROW(A6))),"")</f>
        <v>朝语文</v>
      </c>
      <c r="I7" s="1" t="s">
        <v>54</v>
      </c>
      <c r="J7" s="2" t="str">
        <f t="array" ref="J7">IFERROR(INDEX(sj!I$1:I$56,SMALL(IF(ISNUMBER(FIND(教师资格证书补发、换发、重发申请表!$B$4,sj!I$1:I$56)),ROW(sj!I$1:I$56),""),ROW(A6))),"")</f>
        <v>保安族</v>
      </c>
    </row>
    <row r="8" spans="1:11">
      <c r="A8" s="1" t="s">
        <v>27</v>
      </c>
      <c r="E8" s="2" t="s">
        <v>99</v>
      </c>
      <c r="F8" s="3" t="str">
        <f>MID(教师资格证书补发、换发、重发申请表!$B$7,ROW()-1,1)</f>
        <v/>
      </c>
      <c r="G8" s="2" t="s">
        <v>189</v>
      </c>
      <c r="H8" s="2" t="str">
        <f t="array" ref="H8">IFERROR(INDEX(sj!G$1:G$161,SMALL(IF(ISNUMBER(FIND(教师资格证书补发、换发、重发申请表!$D$5,sj!G$1:G$161)),ROW(sj!G$1:G$161),""),ROW(A7))),"")</f>
        <v>道德与法治</v>
      </c>
      <c r="I8" s="1" t="s">
        <v>27</v>
      </c>
      <c r="J8" s="2" t="str">
        <f t="array" ref="J8">IFERROR(INDEX(sj!I$1:I$56,SMALL(IF(ISNUMBER(FIND(教师资格证书补发、换发、重发申请表!$B$4,sj!I$1:I$56)),ROW(sj!I$1:I$56),""),ROW(A7))),"")</f>
        <v>布朗族</v>
      </c>
    </row>
    <row r="9" spans="1:11">
      <c r="A9" s="1" t="s">
        <v>26</v>
      </c>
      <c r="E9" s="2" t="s">
        <v>102</v>
      </c>
      <c r="F9" s="3" t="str">
        <f>MID(教师资格证书补发、换发、重发申请表!$B$7,ROW()-1,1)</f>
        <v/>
      </c>
      <c r="G9" s="2" t="s">
        <v>271</v>
      </c>
      <c r="H9" s="2" t="str">
        <f t="array" ref="H9">IFERROR(INDEX(sj!G$1:G$161,SMALL(IF(ISNUMBER(FIND(教师资格证书补发、换发、重发申请表!$D$5,sj!G$1:G$161)),ROW(sj!G$1:G$161),""),ROW(A8))),"")</f>
        <v>德语</v>
      </c>
      <c r="I9" s="1" t="s">
        <v>26</v>
      </c>
      <c r="J9" s="2" t="str">
        <f t="array" ref="J9">IFERROR(INDEX(sj!I$1:I$56,SMALL(IF(ISNUMBER(FIND(教师资格证书补发、换发、重发申请表!$B$4,sj!I$1:I$56)),ROW(sj!I$1:I$56),""),ROW(A8))),"")</f>
        <v>布依族</v>
      </c>
    </row>
    <row r="10" spans="1:11">
      <c r="A10" s="1" t="s">
        <v>30</v>
      </c>
      <c r="E10" s="2" t="s">
        <v>101</v>
      </c>
      <c r="F10" s="3" t="str">
        <f>MID(教师资格证书补发、换发、重发申请表!$B$7,ROW()-1,1)</f>
        <v/>
      </c>
      <c r="G10" s="2" t="s">
        <v>209</v>
      </c>
      <c r="H10" s="2" t="str">
        <f t="array" ref="H10">IFERROR(INDEX(sj!G$1:G$161,SMALL(IF(ISNUMBER(FIND(教师资格证书补发、换发、重发申请表!$D$5,sj!G$1:G$161)),ROW(sj!G$1:G$161),""),ROW(A9))),"")</f>
        <v>德育</v>
      </c>
      <c r="I10" s="1" t="s">
        <v>30</v>
      </c>
      <c r="J10" s="2" t="str">
        <f t="array" ref="J10">IFERROR(INDEX(sj!I$1:I$56,SMALL(IF(ISNUMBER(FIND(教师资格证书补发、换发、重发申请表!$B$4,sj!I$1:I$56)),ROW(sj!I$1:I$56),""),ROW(A9))),"")</f>
        <v>藏族</v>
      </c>
    </row>
    <row r="11" spans="1:11">
      <c r="A11" s="1" t="s">
        <v>50</v>
      </c>
      <c r="E11" s="2" t="s">
        <v>100</v>
      </c>
      <c r="F11" s="3" t="str">
        <f>MID(教师资格证书补发、换发、重发申请表!$B$7,ROW()-1,1)</f>
        <v/>
      </c>
      <c r="G11" s="2" t="s">
        <v>131</v>
      </c>
      <c r="H11" s="2" t="str">
        <f t="array" ref="H11">IFERROR(INDEX(sj!G$1:G$161,SMALL(IF(ISNUMBER(FIND(教师资格证书补发、换发、重发申请表!$D$5,sj!G$1:G$161)),ROW(sj!G$1:G$161),""),ROW(A10))),"")</f>
        <v>地方课程</v>
      </c>
      <c r="I11" s="1" t="s">
        <v>50</v>
      </c>
      <c r="J11" s="2" t="str">
        <f t="array" ref="J11">IFERROR(INDEX(sj!I$1:I$56,SMALL(IF(ISNUMBER(FIND(教师资格证书补发、换发、重发申请表!$B$4,sj!I$1:I$56)),ROW(sj!I$1:I$56),""),ROW(A10))),"")</f>
        <v>朝鲜族</v>
      </c>
    </row>
    <row r="12" spans="1:11">
      <c r="A12" s="1" t="s">
        <v>35</v>
      </c>
      <c r="E12" s="2" t="s">
        <v>103</v>
      </c>
      <c r="F12" s="3" t="str">
        <f>MID(教师资格证书补发、换发、重发申请表!$B$7,ROW()-1,1)</f>
        <v/>
      </c>
      <c r="G12" s="2" t="s">
        <v>258</v>
      </c>
      <c r="H12" s="2" t="str">
        <f t="array" ref="H12">IFERROR(INDEX(sj!G$1:G$161,SMALL(IF(ISNUMBER(FIND(教师资格证书补发、换发、重发申请表!$D$5,sj!G$1:G$161)),ROW(sj!G$1:G$161),""),ROW(A11))),"")</f>
        <v>地理</v>
      </c>
      <c r="I12" s="1" t="s">
        <v>35</v>
      </c>
      <c r="J12" s="2" t="str">
        <f t="array" ref="J12">IFERROR(INDEX(sj!I$1:I$56,SMALL(IF(ISNUMBER(FIND(教师资格证书补发、换发、重发申请表!$B$4,sj!I$1:I$56)),ROW(sj!I$1:I$56),""),ROW(A11))),"")</f>
        <v>达斡尔族</v>
      </c>
    </row>
    <row r="13" spans="1:11">
      <c r="A13" s="1" t="s">
        <v>62</v>
      </c>
      <c r="E13" s="2" t="s">
        <v>104</v>
      </c>
      <c r="F13" s="3" t="str">
        <f>MID(教师资格证书补发、换发、重发申请表!$B$7,ROW()-1,1)</f>
        <v/>
      </c>
      <c r="G13" s="2" t="s">
        <v>173</v>
      </c>
      <c r="H13" s="2" t="str">
        <f t="array" ref="H13">IFERROR(INDEX(sj!G$1:G$161,SMALL(IF(ISNUMBER(FIND(教师资格证书补发、换发、重发申请表!$D$5,sj!G$1:G$161)),ROW(sj!G$1:G$161),""),ROW(A12))),"")</f>
        <v>电化教育</v>
      </c>
      <c r="I13" s="1" t="s">
        <v>62</v>
      </c>
      <c r="J13" s="2" t="str">
        <f t="array" ref="J13">IFERROR(INDEX(sj!I$1:I$56,SMALL(IF(ISNUMBER(FIND(教师资格证书补发、换发、重发申请表!$B$4,sj!I$1:I$56)),ROW(sj!I$1:I$56),""),ROW(A12))),"")</f>
        <v>傣族</v>
      </c>
    </row>
    <row r="14" spans="1:11">
      <c r="A14" s="1" t="s">
        <v>39</v>
      </c>
      <c r="F14" s="3" t="str">
        <f>MID(教师资格证书补发、换发、重发申请表!$B$7,ROW()-1,1)</f>
        <v/>
      </c>
      <c r="G14" s="2" t="s">
        <v>154</v>
      </c>
      <c r="H14" s="2" t="str">
        <f t="array" ref="H14">IFERROR(INDEX(sj!G$1:G$161,SMALL(IF(ISNUMBER(FIND(教师资格证书补发、换发、重发申请表!$D$5,sj!G$1:G$161)),ROW(sj!G$1:G$161),""),ROW(A13))),"")</f>
        <v>电教</v>
      </c>
      <c r="I14" s="1" t="s">
        <v>39</v>
      </c>
      <c r="J14" s="2" t="str">
        <f t="array" ref="J14">IFERROR(INDEX(sj!I$1:I$56,SMALL(IF(ISNUMBER(FIND(教师资格证书补发、换发、重发申请表!$B$4,sj!I$1:I$56)),ROW(sj!I$1:I$56),""),ROW(A13))),"")</f>
        <v>德昂族</v>
      </c>
    </row>
    <row r="15" spans="1:11">
      <c r="A15" s="1" t="s">
        <v>28</v>
      </c>
      <c r="F15" s="3" t="str">
        <f>MID(教师资格证书补发、换发、重发申请表!$B$7,ROW()-1,1)</f>
        <v/>
      </c>
      <c r="G15" s="2" t="s">
        <v>238</v>
      </c>
      <c r="H15" s="2" t="str">
        <f t="array" ref="H15">IFERROR(INDEX(sj!G$1:G$161,SMALL(IF(ISNUMBER(FIND(教师资格证书补发、换发、重发申请表!$D$5,sj!G$1:G$161)),ROW(sj!G$1:G$161),""),ROW(A14))),"")</f>
        <v>电脑</v>
      </c>
      <c r="I15" s="1" t="s">
        <v>28</v>
      </c>
      <c r="J15" s="2" t="str">
        <f t="array" ref="J15">IFERROR(INDEX(sj!I$1:I$56,SMALL(IF(ISNUMBER(FIND(教师资格证书补发、换发、重发申请表!$B$4,sj!I$1:I$56)),ROW(sj!I$1:I$56),""),ROW(A14))),"")</f>
        <v>东乡族</v>
      </c>
    </row>
    <row r="16" spans="1:11">
      <c r="A16" s="1" t="s">
        <v>69</v>
      </c>
      <c r="F16" s="3" t="str">
        <f>MID(教师资格证书补发、换发、重发申请表!$B$7,ROW()-1,1)</f>
        <v/>
      </c>
      <c r="G16" s="2" t="s">
        <v>185</v>
      </c>
      <c r="H16" s="2" t="str">
        <f t="array" ref="H16">IFERROR(INDEX(sj!G$1:G$161,SMALL(IF(ISNUMBER(FIND(教师资格证书补发、换发、重发申请表!$D$5,sj!G$1:G$161)),ROW(sj!G$1:G$161),""),ROW(A15))),"")</f>
        <v>电子技术应用</v>
      </c>
      <c r="I16" s="1" t="s">
        <v>69</v>
      </c>
      <c r="J16" s="2" t="str">
        <f t="array" ref="J16">IFERROR(INDEX(sj!I$1:I$56,SMALL(IF(ISNUMBER(FIND(教师资格证书补发、换发、重发申请表!$B$4,sj!I$1:I$56)),ROW(sj!I$1:I$56),""),ROW(A15))),"")</f>
        <v>侗族</v>
      </c>
    </row>
    <row r="17" spans="1:10">
      <c r="A17" s="1" t="s">
        <v>64</v>
      </c>
      <c r="F17" s="3" t="str">
        <f>IF(LEN(教师资格证书补发、换发、重发申请表!$B$7)=17,MID(教师资格证书补发、换发、重发申请表!$B$7,ROW()-1,1),"")</f>
        <v/>
      </c>
      <c r="G17" s="2" t="s">
        <v>188</v>
      </c>
      <c r="H17" s="2" t="str">
        <f t="array" ref="H17">IFERROR(INDEX(sj!G$1:G$161,SMALL(IF(ISNUMBER(FIND(教师资格证书补发、换发、重发申请表!$D$5,sj!G$1:G$161)),ROW(sj!G$1:G$161),""),ROW(A16))),"")</f>
        <v>俄语</v>
      </c>
      <c r="I17" s="1" t="s">
        <v>64</v>
      </c>
      <c r="J17" s="2" t="str">
        <f t="array" ref="J17">IFERROR(INDEX(sj!I$1:I$56,SMALL(IF(ISNUMBER(FIND(教师资格证书补发、换发、重发申请表!$B$4,sj!I$1:I$56)),ROW(sj!I$1:I$56),""),ROW(A16))),"")</f>
        <v>独龙族</v>
      </c>
    </row>
    <row r="18" spans="1:10">
      <c r="A18" s="1" t="s">
        <v>68</v>
      </c>
      <c r="F18" s="3" t="str">
        <f>IF(LEN(教师资格证书补发、换发、重发申请表!$B$7)=17,MID(教师资格证书补发、换发、重发申请表!$B$7,ROW()-1,1),"")</f>
        <v/>
      </c>
      <c r="G18" s="2" t="s">
        <v>251</v>
      </c>
      <c r="H18" s="2" t="str">
        <f t="array" ref="H18">IFERROR(INDEX(sj!G$1:G$161,SMALL(IF(ISNUMBER(FIND(教师资格证书补发、换发、重发申请表!$D$5,sj!G$1:G$161)),ROW(sj!G$1:G$161),""),ROW(A17))),"")</f>
        <v>法语</v>
      </c>
      <c r="I18" s="1" t="s">
        <v>68</v>
      </c>
      <c r="J18" s="2" t="str">
        <f t="array" ref="J18">IFERROR(INDEX(sj!I$1:I$56,SMALL(IF(ISNUMBER(FIND(教师资格证书补发、换发、重发申请表!$B$4,sj!I$1:I$56)),ROW(sj!I$1:I$56),""),ROW(A17))),"")</f>
        <v>俄罗斯族</v>
      </c>
    </row>
    <row r="19" spans="1:10">
      <c r="A19" s="1" t="s">
        <v>58</v>
      </c>
      <c r="G19" s="2" t="s">
        <v>234</v>
      </c>
      <c r="H19" s="2" t="str">
        <f t="array" ref="H19">IFERROR(INDEX(sj!G$1:G$161,SMALL(IF(ISNUMBER(FIND(教师资格证书补发、换发、重发申请表!$D$5,sj!G$1:G$161)),ROW(sj!G$1:G$161),""),ROW(A18))),"")</f>
        <v>服装设计</v>
      </c>
      <c r="I19" s="1" t="s">
        <v>58</v>
      </c>
      <c r="J19" s="2" t="str">
        <f t="array" ref="J19">IFERROR(INDEX(sj!I$1:I$56,SMALL(IF(ISNUMBER(FIND(教师资格证书补发、换发、重发申请表!$B$4,sj!I$1:I$56)),ROW(sj!I$1:I$56),""),ROW(A18))),"")</f>
        <v>鄂伦春族</v>
      </c>
    </row>
    <row r="20" spans="1:10">
      <c r="A20" s="1" t="s">
        <v>40</v>
      </c>
      <c r="G20" s="2" t="s">
        <v>152</v>
      </c>
      <c r="H20" s="2" t="str">
        <f t="array" ref="H20">IFERROR(INDEX(sj!G$1:G$161,SMALL(IF(ISNUMBER(FIND(教师资格证书补发、换发、重发申请表!$D$5,sj!G$1:G$161)),ROW(sj!G$1:G$161),""),ROW(A19))),"")</f>
        <v>汉语</v>
      </c>
      <c r="I20" s="1" t="s">
        <v>40</v>
      </c>
      <c r="J20" s="2" t="str">
        <f t="array" ref="J20">IFERROR(INDEX(sj!I$1:I$56,SMALL(IF(ISNUMBER(FIND(教师资格证书补发、换发、重发申请表!$B$4,sj!I$1:I$56)),ROW(sj!I$1:I$56),""),ROW(A19))),"")</f>
        <v>鄂温克族</v>
      </c>
    </row>
    <row r="21" spans="1:10">
      <c r="A21" s="1" t="s">
        <v>38</v>
      </c>
      <c r="G21" s="2" t="s">
        <v>275</v>
      </c>
      <c r="H21" s="2" t="str">
        <f t="array" ref="H21">IFERROR(INDEX(sj!G$1:G$161,SMALL(IF(ISNUMBER(FIND(教师资格证书补发、换发、重发申请表!$D$5,sj!G$1:G$161)),ROW(sj!G$1:G$161),""),ROW(A20))),"")</f>
        <v>汉语言文学</v>
      </c>
      <c r="I21" s="1" t="s">
        <v>38</v>
      </c>
      <c r="J21" s="2" t="str">
        <f t="array" ref="J21">IFERROR(INDEX(sj!I$1:I$56,SMALL(IF(ISNUMBER(FIND(教师资格证书补发、换发、重发申请表!$B$4,sj!I$1:I$56)),ROW(sj!I$1:I$56),""),ROW(A20))),"")</f>
        <v>高山族</v>
      </c>
    </row>
    <row r="22" spans="1:10">
      <c r="A22" s="1" t="s">
        <v>32</v>
      </c>
      <c r="G22" s="2" t="s">
        <v>134</v>
      </c>
      <c r="H22" s="2" t="str">
        <f t="array" ref="H22">IFERROR(INDEX(sj!G$1:G$161,SMALL(IF(ISNUMBER(FIND(教师资格证书补发、换发、重发申请表!$D$5,sj!G$1:G$161)),ROW(sj!G$1:G$161),""),ROW(A21))),"")</f>
        <v>化技</v>
      </c>
      <c r="I22" s="1" t="s">
        <v>32</v>
      </c>
      <c r="J22" s="2" t="str">
        <f t="array" ref="J22">IFERROR(INDEX(sj!I$1:I$56,SMALL(IF(ISNUMBER(FIND(教师资格证书补发、换发、重发申请表!$B$4,sj!I$1:I$56)),ROW(sj!I$1:I$56),""),ROW(A21))),"")</f>
        <v>仡佬族</v>
      </c>
    </row>
    <row r="23" spans="1:10">
      <c r="A23" s="1" t="s">
        <v>33</v>
      </c>
      <c r="G23" s="2" t="s">
        <v>242</v>
      </c>
      <c r="H23" s="2" t="str">
        <f t="array" ref="H23">IFERROR(INDEX(sj!G$1:G$161,SMALL(IF(ISNUMBER(FIND(教师资格证书补发、换发、重发申请表!$D$5,sj!G$1:G$161)),ROW(sj!G$1:G$161),""),ROW(A22))),"")</f>
        <v>化学</v>
      </c>
      <c r="I23" s="1" t="s">
        <v>33</v>
      </c>
      <c r="J23" s="2" t="str">
        <f t="array" ref="J23">IFERROR(INDEX(sj!I$1:I$56,SMALL(IF(ISNUMBER(FIND(教师资格证书补发、换发、重发申请表!$B$4,sj!I$1:I$56)),ROW(sj!I$1:I$56),""),ROW(A22))),"")</f>
        <v>哈尼族</v>
      </c>
    </row>
    <row r="24" spans="1:10">
      <c r="A24" s="1" t="s">
        <v>71</v>
      </c>
      <c r="G24" s="2" t="s">
        <v>272</v>
      </c>
      <c r="H24" s="2" t="str">
        <f t="array" ref="H24">IFERROR(INDEX(sj!G$1:G$161,SMALL(IF(ISNUMBER(FIND(教师资格证书补发、换发、重发申请表!$D$5,sj!G$1:G$161)),ROW(sj!G$1:G$161),""),ROW(A23))),"")</f>
        <v>化学实验</v>
      </c>
      <c r="I24" s="1" t="s">
        <v>71</v>
      </c>
      <c r="J24" s="2" t="str">
        <f t="array" ref="J24">IFERROR(INDEX(sj!I$1:I$56,SMALL(IF(ISNUMBER(FIND(教师资格证书补发、换发、重发申请表!$B$4,sj!I$1:I$56)),ROW(sj!I$1:I$56),""),ROW(A23))),"")</f>
        <v>哈萨克族</v>
      </c>
    </row>
    <row r="25" spans="1:10">
      <c r="A25" s="1" t="s">
        <v>61</v>
      </c>
      <c r="G25" s="2" t="s">
        <v>264</v>
      </c>
      <c r="H25" s="2" t="str">
        <f t="array" ref="H25">IFERROR(INDEX(sj!G$1:G$161,SMALL(IF(ISNUMBER(FIND(教师资格证书补发、换发、重发申请表!$D$5,sj!G$1:G$161)),ROW(sj!G$1:G$161),""),ROW(A24))),"")</f>
        <v>会计</v>
      </c>
      <c r="I25" s="1" t="s">
        <v>61</v>
      </c>
      <c r="J25" s="2" t="str">
        <f t="array" ref="J25">IFERROR(INDEX(sj!I$1:I$56,SMALL(IF(ISNUMBER(FIND(教师资格证书补发、换发、重发申请表!$B$4,sj!I$1:I$56)),ROW(sj!I$1:I$56),""),ROW(A24))),"")</f>
        <v>赫哲族</v>
      </c>
    </row>
    <row r="26" spans="1:10">
      <c r="A26" s="1" t="s">
        <v>60</v>
      </c>
      <c r="G26" s="2" t="s">
        <v>228</v>
      </c>
      <c r="H26" s="2" t="str">
        <f t="array" ref="H26">IFERROR(INDEX(sj!G$1:G$161,SMALL(IF(ISNUMBER(FIND(教师资格证书补发、换发、重发申请表!$D$5,sj!G$1:G$161)),ROW(sj!G$1:G$161),""),ROW(A25))),"")</f>
        <v>机械</v>
      </c>
      <c r="I26" s="1" t="s">
        <v>60</v>
      </c>
      <c r="J26" s="2" t="str">
        <f t="array" ref="J26">IFERROR(INDEX(sj!I$1:I$56,SMALL(IF(ISNUMBER(FIND(教师资格证书补发、换发、重发申请表!$B$4,sj!I$1:I$56)),ROW(sj!I$1:I$56),""),ROW(A25))),"")</f>
        <v>基诺族</v>
      </c>
    </row>
    <row r="27" spans="1:10">
      <c r="A27" s="1" t="s">
        <v>51</v>
      </c>
      <c r="G27" s="2" t="s">
        <v>276</v>
      </c>
      <c r="H27" s="2" t="str">
        <f t="array" ref="H27">IFERROR(INDEX(sj!G$1:G$161,SMALL(IF(ISNUMBER(FIND(教师资格证书补发、换发、重发申请表!$D$5,sj!G$1:G$161)),ROW(sj!G$1:G$161),""),ROW(A26))),"")</f>
        <v>计算机</v>
      </c>
      <c r="I27" s="1" t="s">
        <v>51</v>
      </c>
      <c r="J27" s="2" t="str">
        <f t="array" ref="J27">IFERROR(INDEX(sj!I$1:I$56,SMALL(IF(ISNUMBER(FIND(教师资格证书补发、换发、重发申请表!$B$4,sj!I$1:I$56)),ROW(sj!I$1:I$56),""),ROW(A26))),"")</f>
        <v>京族</v>
      </c>
    </row>
    <row r="28" spans="1:10">
      <c r="A28" s="1" t="s">
        <v>49</v>
      </c>
      <c r="G28" s="2" t="s">
        <v>156</v>
      </c>
      <c r="H28" s="2" t="str">
        <f t="array" ref="H28">IFERROR(INDEX(sj!G$1:G$161,SMALL(IF(ISNUMBER(FIND(教师资格证书补发、换发、重发申请表!$D$5,sj!G$1:G$161)),ROW(sj!G$1:G$161),""),ROW(A27))),"")</f>
        <v>计算机基础</v>
      </c>
      <c r="I28" s="1" t="s">
        <v>49</v>
      </c>
      <c r="J28" s="2" t="str">
        <f t="array" ref="J28">IFERROR(INDEX(sj!I$1:I$56,SMALL(IF(ISNUMBER(FIND(教师资格证书补发、换发、重发申请表!$B$4,sj!I$1:I$56)),ROW(sj!I$1:I$56),""),ROW(A27))),"")</f>
        <v>景颇族</v>
      </c>
    </row>
    <row r="29" spans="1:10">
      <c r="A29" s="1" t="s">
        <v>41</v>
      </c>
      <c r="G29" s="2" t="s">
        <v>230</v>
      </c>
      <c r="H29" s="2" t="str">
        <f t="array" ref="H29">IFERROR(INDEX(sj!G$1:G$161,SMALL(IF(ISNUMBER(FIND(教师资格证书补发、换发、重发申请表!$D$5,sj!G$1:G$161)),ROW(sj!G$1:G$161),""),ROW(A28))),"")</f>
        <v>计算机科学技术</v>
      </c>
      <c r="I29" s="1" t="s">
        <v>41</v>
      </c>
      <c r="J29" s="2" t="str">
        <f t="array" ref="J29">IFERROR(INDEX(sj!I$1:I$56,SMALL(IF(ISNUMBER(FIND(教师资格证书补发、换发、重发申请表!$B$4,sj!I$1:I$56)),ROW(sj!I$1:I$56),""),ROW(A28))),"")</f>
        <v>柯尔克孜族</v>
      </c>
    </row>
    <row r="30" spans="1:10">
      <c r="A30" s="1" t="s">
        <v>34</v>
      </c>
      <c r="G30" s="2" t="s">
        <v>170</v>
      </c>
      <c r="H30" s="2" t="str">
        <f t="array" ref="H30">IFERROR(INDEX(sj!G$1:G$161,SMALL(IF(ISNUMBER(FIND(教师资格证书补发、换发、重发申请表!$D$5,sj!G$1:G$161)),ROW(sj!G$1:G$161),""),ROW(A29))),"")</f>
        <v>计算机科学与技术</v>
      </c>
      <c r="I30" s="1" t="s">
        <v>34</v>
      </c>
      <c r="J30" s="2" t="str">
        <f t="array" ref="J30">IFERROR(INDEX(sj!I$1:I$56,SMALL(IF(ISNUMBER(FIND(教师资格证书补发、换发、重发申请表!$B$4,sj!I$1:I$56)),ROW(sj!I$1:I$56),""),ROW(A29))),"")</f>
        <v>拉祜族</v>
      </c>
    </row>
    <row r="31" spans="1:10">
      <c r="A31" s="1" t="s">
        <v>37</v>
      </c>
      <c r="G31" s="2" t="s">
        <v>166</v>
      </c>
      <c r="H31" s="2" t="str">
        <f t="array" ref="H31">IFERROR(INDEX(sj!G$1:G$161,SMALL(IF(ISNUMBER(FIND(教师资格证书补发、换发、重发申请表!$D$5,sj!G$1:G$161)),ROW(sj!G$1:G$161),""),ROW(A30))),"")</f>
        <v>健康</v>
      </c>
      <c r="I31" s="1" t="s">
        <v>37</v>
      </c>
      <c r="J31" s="2" t="str">
        <f t="array" ref="J31">IFERROR(INDEX(sj!I$1:I$56,SMALL(IF(ISNUMBER(FIND(教师资格证书补发、换发、重发申请表!$B$4,sj!I$1:I$56)),ROW(sj!I$1:I$56),""),ROW(A30))),"")</f>
        <v>黎族</v>
      </c>
    </row>
    <row r="32" spans="1:10">
      <c r="A32" s="1" t="s">
        <v>72</v>
      </c>
      <c r="G32" s="2" t="s">
        <v>181</v>
      </c>
      <c r="H32" s="2" t="str">
        <f t="array" ref="H32">IFERROR(INDEX(sj!G$1:G$161,SMALL(IF(ISNUMBER(FIND(教师资格证书补发、换发、重发申请表!$D$5,sj!G$1:G$161)),ROW(sj!G$1:G$161),""),ROW(A31))),"")</f>
        <v>健康教育</v>
      </c>
      <c r="I32" s="1" t="s">
        <v>72</v>
      </c>
      <c r="J32" s="2" t="str">
        <f t="array" ref="J32">IFERROR(INDEX(sj!I$1:I$56,SMALL(IF(ISNUMBER(FIND(教师资格证书补发、换发、重发申请表!$B$4,sj!I$1:I$56)),ROW(sj!I$1:I$56),""),ROW(A31))),"")</f>
        <v>傈僳族</v>
      </c>
    </row>
    <row r="33" spans="1:10">
      <c r="A33" s="1" t="s">
        <v>52</v>
      </c>
      <c r="G33" s="2" t="s">
        <v>250</v>
      </c>
      <c r="H33" s="2" t="str">
        <f t="array" ref="H33">IFERROR(INDEX(sj!G$1:G$161,SMALL(IF(ISNUMBER(FIND(教师资格证书补发、换发、重发申请表!$D$5,sj!G$1:G$161)),ROW(sj!G$1:G$161),""),ROW(A32))),"")</f>
        <v>教育</v>
      </c>
      <c r="I33" s="1" t="s">
        <v>52</v>
      </c>
      <c r="J33" s="2" t="str">
        <f t="array" ref="J33">IFERROR(INDEX(sj!I$1:I$56,SMALL(IF(ISNUMBER(FIND(教师资格证书补发、换发、重发申请表!$B$4,sj!I$1:I$56)),ROW(sj!I$1:I$56),""),ROW(A32))),"")</f>
        <v>珞巴族</v>
      </c>
    </row>
    <row r="34" spans="1:10">
      <c r="A34" s="1" t="s">
        <v>67</v>
      </c>
      <c r="G34" s="2" t="s">
        <v>162</v>
      </c>
      <c r="H34" s="2" t="str">
        <f t="array" ref="H34">IFERROR(INDEX(sj!G$1:G$161,SMALL(IF(ISNUMBER(FIND(教师资格证书补发、换发、重发申请表!$D$5,sj!G$1:G$161)),ROW(sj!G$1:G$161),""),ROW(A33))),"")</f>
        <v>教育管理</v>
      </c>
      <c r="I34" s="1" t="s">
        <v>67</v>
      </c>
      <c r="J34" s="2" t="str">
        <f t="array" ref="J34">IFERROR(INDEX(sj!I$1:I$56,SMALL(IF(ISNUMBER(FIND(教师资格证书补发、换发、重发申请表!$B$4,sj!I$1:I$56)),ROW(sj!I$1:I$56),""),ROW(A33))),"")</f>
        <v>毛南族</v>
      </c>
    </row>
    <row r="35" spans="1:10">
      <c r="A35" s="1" t="s">
        <v>25</v>
      </c>
      <c r="G35" s="2" t="s">
        <v>163</v>
      </c>
      <c r="H35" s="2" t="str">
        <f t="array" ref="H35">IFERROR(INDEX(sj!G$1:G$161,SMALL(IF(ISNUMBER(FIND(教师资格证书补发、换发、重发申请表!$D$5,sj!G$1:G$161)),ROW(sj!G$1:G$161),""),ROW(A34))),"")</f>
        <v>教育技术</v>
      </c>
      <c r="I35" s="1" t="s">
        <v>25</v>
      </c>
      <c r="J35" s="2" t="str">
        <f t="array" ref="J35">IFERROR(INDEX(sj!I$1:I$56,SMALL(IF(ISNUMBER(FIND(教师资格证书补发、换发、重发申请表!$B$4,sj!I$1:I$56)),ROW(sj!I$1:I$56),""),ROW(A34))),"")</f>
        <v>门巴族</v>
      </c>
    </row>
    <row r="36" spans="1:10">
      <c r="A36" s="1" t="s">
        <v>21</v>
      </c>
      <c r="G36" s="2" t="s">
        <v>243</v>
      </c>
      <c r="H36" s="2" t="str">
        <f t="array" ref="H36">IFERROR(INDEX(sj!G$1:G$161,SMALL(IF(ISNUMBER(FIND(教师资格证书补发、换发、重发申请表!$D$5,sj!G$1:G$161)),ROW(sj!G$1:G$161),""),ROW(A35))),"")</f>
        <v>教育学</v>
      </c>
      <c r="I36" s="1" t="s">
        <v>21</v>
      </c>
      <c r="J36" s="2" t="str">
        <f t="array" ref="J36">IFERROR(INDEX(sj!I$1:I$56,SMALL(IF(ISNUMBER(FIND(教师资格证书补发、换发、重发申请表!$B$4,sj!I$1:I$56)),ROW(sj!I$1:I$56),""),ROW(A35))),"")</f>
        <v>蒙古族</v>
      </c>
    </row>
    <row r="37" spans="1:10">
      <c r="A37" s="1" t="s">
        <v>47</v>
      </c>
      <c r="G37" s="2" t="s">
        <v>172</v>
      </c>
      <c r="H37" s="2" t="str">
        <f t="array" ref="H37">IFERROR(INDEX(sj!G$1:G$161,SMALL(IF(ISNUMBER(FIND(教师资格证书补发、换发、重发申请表!$D$5,sj!G$1:G$161)),ROW(sj!G$1:G$161),""),ROW(A36))),"")</f>
        <v>科技</v>
      </c>
      <c r="I37" s="1" t="s">
        <v>47</v>
      </c>
      <c r="J37" s="2" t="str">
        <f t="array" ref="J37">IFERROR(INDEX(sj!I$1:I$56,SMALL(IF(ISNUMBER(FIND(教师资格证书补发、换发、重发申请表!$B$4,sj!I$1:I$56)),ROW(sj!I$1:I$56),""),ROW(A36))),"")</f>
        <v>苗族</v>
      </c>
    </row>
    <row r="38" spans="1:10">
      <c r="A38" s="1" t="s">
        <v>44</v>
      </c>
      <c r="G38" s="2" t="s">
        <v>142</v>
      </c>
      <c r="H38" s="2" t="str">
        <f t="array" ref="H38">IFERROR(INDEX(sj!G$1:G$161,SMALL(IF(ISNUMBER(FIND(教师资格证书补发、换发、重发申请表!$D$5,sj!G$1:G$161)),ROW(sj!G$1:G$161),""),ROW(A37))),"")</f>
        <v>科技（少儿电脑）</v>
      </c>
      <c r="I38" s="1" t="s">
        <v>44</v>
      </c>
      <c r="J38" s="2" t="str">
        <f t="array" ref="J38">IFERROR(INDEX(sj!I$1:I$56,SMALL(IF(ISNUMBER(FIND(教师资格证书补发、换发、重发申请表!$B$4,sj!I$1:I$56)),ROW(sj!I$1:I$56),""),ROW(A37))),"")</f>
        <v>仫佬族</v>
      </c>
    </row>
    <row r="39" spans="1:10">
      <c r="A39" s="1" t="s">
        <v>59</v>
      </c>
      <c r="G39" s="2" t="s">
        <v>218</v>
      </c>
      <c r="H39" s="2" t="str">
        <f t="array" ref="H39">IFERROR(INDEX(sj!G$1:G$161,SMALL(IF(ISNUMBER(FIND(教师资格证书补发、换发、重发申请表!$D$5,sj!G$1:G$161)),ROW(sj!G$1:G$161),""),ROW(A38))),"")</f>
        <v>科学</v>
      </c>
      <c r="I39" s="1" t="s">
        <v>59</v>
      </c>
      <c r="J39" s="2" t="str">
        <f t="array" ref="J39">IFERROR(INDEX(sj!I$1:I$56,SMALL(IF(ISNUMBER(FIND(教师资格证书补发、换发、重发申请表!$B$4,sj!I$1:I$56)),ROW(sj!I$1:I$56),""),ROW(A38))),"")</f>
        <v>纳西族</v>
      </c>
    </row>
    <row r="40" spans="1:10">
      <c r="A40" s="1" t="s">
        <v>57</v>
      </c>
      <c r="G40" s="2" t="s">
        <v>222</v>
      </c>
      <c r="H40" s="2" t="str">
        <f t="array" ref="H40">IFERROR(INDEX(sj!G$1:G$161,SMALL(IF(ISNUMBER(FIND(教师资格证书补发、换发、重发申请表!$D$5,sj!G$1:G$161)),ROW(sj!G$1:G$161),""),ROW(A39))),"")</f>
        <v>科学技术</v>
      </c>
      <c r="I40" s="1" t="s">
        <v>57</v>
      </c>
      <c r="J40" s="2" t="str">
        <f t="array" ref="J40">IFERROR(INDEX(sj!I$1:I$56,SMALL(IF(ISNUMBER(FIND(教师资格证书补发、换发、重发申请表!$B$4,sj!I$1:I$56)),ROW(sj!I$1:I$56),""),ROW(A39))),"")</f>
        <v>怒族</v>
      </c>
    </row>
    <row r="41" spans="1:10">
      <c r="A41" s="1" t="s">
        <v>45</v>
      </c>
      <c r="G41" s="2" t="s">
        <v>138</v>
      </c>
      <c r="H41" s="2" t="str">
        <f t="array" ref="H41">IFERROR(INDEX(sj!G$1:G$161,SMALL(IF(ISNUMBER(FIND(教师资格证书补发、换发、重发申请表!$D$5,sj!G$1:G$161)),ROW(sj!G$1:G$161),""),ROW(A40))),"")</f>
        <v>科学教育</v>
      </c>
      <c r="I41" s="1" t="s">
        <v>45</v>
      </c>
      <c r="J41" s="2" t="str">
        <f t="array" ref="J41">IFERROR(INDEX(sj!I$1:I$56,SMALL(IF(ISNUMBER(FIND(教师资格证书补发、换发、重发申请表!$B$4,sj!I$1:I$56)),ROW(sj!I$1:I$56),""),ROW(A40))),"")</f>
        <v>普米族</v>
      </c>
    </row>
    <row r="42" spans="1:10">
      <c r="A42" s="1" t="s">
        <v>53</v>
      </c>
      <c r="G42" s="2" t="s">
        <v>139</v>
      </c>
      <c r="H42" s="2" t="str">
        <f t="array" ref="H42">IFERROR(INDEX(sj!G$1:G$161,SMALL(IF(ISNUMBER(FIND(教师资格证书补发、换发、重发申请表!$D$5,sj!G$1:G$161)),ROW(sj!G$1:G$161),""),ROW(A41))),"")</f>
        <v>劳动</v>
      </c>
      <c r="I42" s="1" t="s">
        <v>53</v>
      </c>
      <c r="J42" s="2" t="str">
        <f t="array" ref="J42">IFERROR(INDEX(sj!I$1:I$56,SMALL(IF(ISNUMBER(FIND(教师资格证书补发、换发、重发申请表!$B$4,sj!I$1:I$56)),ROW(sj!I$1:I$56),""),ROW(A41))),"")</f>
        <v>羌族</v>
      </c>
    </row>
    <row r="43" spans="1:10">
      <c r="A43" s="1" t="s">
        <v>36</v>
      </c>
      <c r="G43" s="2" t="s">
        <v>255</v>
      </c>
      <c r="H43" s="2" t="str">
        <f t="array" ref="H43">IFERROR(INDEX(sj!G$1:G$161,SMALL(IF(ISNUMBER(FIND(教师资格证书补发、换发、重发申请表!$D$5,sj!G$1:G$161)),ROW(sj!G$1:G$161),""),ROW(A42))),"")</f>
        <v>劳动技术</v>
      </c>
      <c r="I43" s="1" t="s">
        <v>36</v>
      </c>
      <c r="J43" s="2" t="str">
        <f t="array" ref="J43">IFERROR(INDEX(sj!I$1:I$56,SMALL(IF(ISNUMBER(FIND(教师资格证书补发、换发、重发申请表!$B$4,sj!I$1:I$56)),ROW(sj!I$1:I$56),""),ROW(A42))),"")</f>
        <v>撒拉族</v>
      </c>
    </row>
    <row r="44" spans="1:10">
      <c r="A44" s="1" t="s">
        <v>42</v>
      </c>
      <c r="G44" s="2" t="s">
        <v>257</v>
      </c>
      <c r="H44" s="2" t="str">
        <f t="array" ref="H44">IFERROR(INDEX(sj!G$1:G$161,SMALL(IF(ISNUMBER(FIND(教师资格证书补发、换发、重发申请表!$D$5,sj!G$1:G$161)),ROW(sj!G$1:G$161),""),ROW(A43))),"")</f>
        <v>劳技</v>
      </c>
      <c r="I44" s="1" t="s">
        <v>42</v>
      </c>
      <c r="J44" s="2" t="str">
        <f t="array" ref="J44">IFERROR(INDEX(sj!I$1:I$56,SMALL(IF(ISNUMBER(FIND(教师资格证书补发、换发、重发申请表!$B$4,sj!I$1:I$56)),ROW(sj!I$1:I$56),""),ROW(A43))),"")</f>
        <v>畲族</v>
      </c>
    </row>
    <row r="45" spans="1:10">
      <c r="A45" s="1" t="s">
        <v>55</v>
      </c>
      <c r="G45" s="2" t="s">
        <v>169</v>
      </c>
      <c r="H45" s="2" t="str">
        <f t="array" ref="H45">IFERROR(INDEX(sj!G$1:G$161,SMALL(IF(ISNUMBER(FIND(教师资格证书补发、换发、重发申请表!$D$5,sj!G$1:G$161)),ROW(sj!G$1:G$161),""),ROW(A44))),"")</f>
        <v>理化</v>
      </c>
      <c r="I45" s="1" t="s">
        <v>55</v>
      </c>
      <c r="J45" s="2" t="str">
        <f t="array" ref="J45">IFERROR(INDEX(sj!I$1:I$56,SMALL(IF(ISNUMBER(FIND(教师资格证书补发、换发、重发申请表!$B$4,sj!I$1:I$56)),ROW(sj!I$1:I$56),""),ROW(A44))),"")</f>
        <v>水族</v>
      </c>
    </row>
    <row r="46" spans="1:10">
      <c r="A46" s="1" t="s">
        <v>70</v>
      </c>
      <c r="G46" s="2" t="s">
        <v>130</v>
      </c>
      <c r="H46" s="2" t="str">
        <f t="array" ref="H46">IFERROR(INDEX(sj!G$1:G$161,SMALL(IF(ISNUMBER(FIND(教师资格证书补发、换发、重发申请表!$D$5,sj!G$1:G$161)),ROW(sj!G$1:G$161),""),ROW(A45))),"")</f>
        <v>理科</v>
      </c>
      <c r="I46" s="1" t="s">
        <v>70</v>
      </c>
      <c r="J46" s="2" t="str">
        <f t="array" ref="J46">IFERROR(INDEX(sj!I$1:I$56,SMALL(IF(ISNUMBER(FIND(教师资格证书补发、换发、重发申请表!$B$4,sj!I$1:I$56)),ROW(sj!I$1:I$56),""),ROW(A45))),"")</f>
        <v>塔吉克族</v>
      </c>
    </row>
    <row r="47" spans="1:10">
      <c r="A47" s="1" t="s">
        <v>23</v>
      </c>
      <c r="G47" s="2" t="s">
        <v>259</v>
      </c>
      <c r="H47" s="2" t="str">
        <f t="array" ref="H47">IFERROR(INDEX(sj!G$1:G$161,SMALL(IF(ISNUMBER(FIND(教师资格证书补发、换发、重发申请表!$D$5,sj!G$1:G$161)),ROW(sj!G$1:G$161),""),ROW(A46))),"")</f>
        <v>历史</v>
      </c>
      <c r="I47" s="1" t="s">
        <v>23</v>
      </c>
      <c r="J47" s="2" t="str">
        <f t="array" ref="J47">IFERROR(INDEX(sj!I$1:I$56,SMALL(IF(ISNUMBER(FIND(教师资格证书补发、换发、重发申请表!$B$4,sj!I$1:I$56)),ROW(sj!I$1:I$56),""),ROW(A46))),"")</f>
        <v>塔塔尔族</v>
      </c>
    </row>
    <row r="48" spans="1:10">
      <c r="A48" s="1" t="s">
        <v>46</v>
      </c>
      <c r="G48" s="2" t="s">
        <v>244</v>
      </c>
      <c r="H48" s="2" t="str">
        <f t="array" ref="H48">IFERROR(INDEX(sj!G$1:G$161,SMALL(IF(ISNUMBER(FIND(教师资格证书补发、换发、重发申请表!$D$5,sj!G$1:G$161)),ROW(sj!G$1:G$161),""),ROW(A47))),"")</f>
        <v>历史地理</v>
      </c>
      <c r="I48" s="1" t="s">
        <v>46</v>
      </c>
      <c r="J48" s="2" t="str">
        <f t="array" ref="J48">IFERROR(INDEX(sj!I$1:I$56,SMALL(IF(ISNUMBER(FIND(教师资格证书补发、换发、重发申请表!$B$4,sj!I$1:I$56)),ROW(sj!I$1:I$56),""),ROW(A47))),"")</f>
        <v>土家族</v>
      </c>
    </row>
    <row r="49" spans="1:10">
      <c r="A49" s="1" t="s">
        <v>43</v>
      </c>
      <c r="G49" s="2" t="s">
        <v>248</v>
      </c>
      <c r="H49" s="2" t="str">
        <f t="array" ref="H49">IFERROR(INDEX(sj!G$1:G$161,SMALL(IF(ISNUMBER(FIND(教师资格证书补发、换发、重发申请表!$D$5,sj!G$1:G$161)),ROW(sj!G$1:G$161),""),ROW(A48))),"")</f>
        <v>历史学</v>
      </c>
      <c r="I49" s="1" t="s">
        <v>43</v>
      </c>
      <c r="J49" s="2" t="str">
        <f t="array" ref="J49">IFERROR(INDEX(sj!I$1:I$56,SMALL(IF(ISNUMBER(FIND(教师资格证书补发、换发、重发申请表!$B$4,sj!I$1:I$56)),ROW(sj!I$1:I$56),""),ROW(A48))),"")</f>
        <v>土族</v>
      </c>
    </row>
    <row r="50" spans="1:10">
      <c r="A50" s="1" t="s">
        <v>22</v>
      </c>
      <c r="G50" s="2" t="s">
        <v>167</v>
      </c>
      <c r="H50" s="2" t="str">
        <f t="array" ref="H50">IFERROR(INDEX(sj!G$1:G$161,SMALL(IF(ISNUMBER(FIND(教师资格证书补发、换发、重发申请表!$D$5,sj!G$1:G$161)),ROW(sj!G$1:G$161),""),ROW(A49))),"")</f>
        <v>历史与社会</v>
      </c>
      <c r="I50" s="1" t="s">
        <v>22</v>
      </c>
      <c r="J50" s="2" t="str">
        <f t="array" ref="J50">IFERROR(INDEX(sj!I$1:I$56,SMALL(IF(ISNUMBER(FIND(教师资格证书补发、换发、重发申请表!$B$4,sj!I$1:I$56)),ROW(sj!I$1:I$56),""),ROW(A49))),"")</f>
        <v>佤族</v>
      </c>
    </row>
    <row r="51" spans="1:10">
      <c r="A51" s="1" t="s">
        <v>66</v>
      </c>
      <c r="G51" s="2" t="s">
        <v>137</v>
      </c>
      <c r="H51" s="2" t="str">
        <f t="array" ref="H51">IFERROR(INDEX(sj!G$1:G$161,SMALL(IF(ISNUMBER(FIND(教师资格证书补发、换发、重发申请表!$D$5,sj!G$1:G$161)),ROW(sj!G$1:G$161),""),ROW(A50))),"")</f>
        <v>律动</v>
      </c>
      <c r="I51" s="1" t="s">
        <v>66</v>
      </c>
      <c r="J51" s="2" t="str">
        <f t="array" ref="J51">IFERROR(INDEX(sj!I$1:I$56,SMALL(IF(ISNUMBER(FIND(教师资格证书补发、换发、重发申请表!$B$4,sj!I$1:I$56)),ROW(sj!I$1:I$56),""),ROW(A50))),"")</f>
        <v>维吾尔族</v>
      </c>
    </row>
    <row r="52" spans="1:10">
      <c r="A52" s="1" t="s">
        <v>48</v>
      </c>
      <c r="G52" s="2" t="s">
        <v>232</v>
      </c>
      <c r="H52" s="2" t="str">
        <f t="array" ref="H52">IFERROR(INDEX(sj!G$1:G$161,SMALL(IF(ISNUMBER(FIND(教师资格证书补发、换发、重发申请表!$D$5,sj!G$1:G$161)),ROW(sj!G$1:G$161),""),ROW(A51))),"")</f>
        <v>美术</v>
      </c>
      <c r="I52" s="1" t="s">
        <v>48</v>
      </c>
      <c r="J52" s="2" t="str">
        <f t="array" ref="J52">IFERROR(INDEX(sj!I$1:I$56,SMALL(IF(ISNUMBER(FIND(教师资格证书补发、换发、重发申请表!$B$4,sj!I$1:I$56)),ROW(sj!I$1:I$56),""),ROW(A51))),"")</f>
        <v>乌孜别克族</v>
      </c>
    </row>
    <row r="53" spans="1:10">
      <c r="A53" s="1" t="s">
        <v>29</v>
      </c>
      <c r="G53" s="2" t="s">
        <v>186</v>
      </c>
      <c r="H53" s="2" t="str">
        <f t="array" ref="H53">IFERROR(INDEX(sj!G$1:G$161,SMALL(IF(ISNUMBER(FIND(教师资格证书补发、换发、重发申请表!$D$5,sj!G$1:G$161)),ROW(sj!G$1:G$161),""),ROW(A52))),"")</f>
        <v>蒙文</v>
      </c>
      <c r="I53" s="1" t="s">
        <v>29</v>
      </c>
      <c r="J53" s="2" t="str">
        <f t="array" ref="J53">IFERROR(INDEX(sj!I$1:I$56,SMALL(IF(ISNUMBER(FIND(教师资格证书补发、换发、重发申请表!$B$4,sj!I$1:I$56)),ROW(sj!I$1:I$56),""),ROW(A52))),"")</f>
        <v>锡伯族</v>
      </c>
    </row>
    <row r="54" spans="1:10">
      <c r="A54" s="1" t="s">
        <v>24</v>
      </c>
      <c r="G54" s="2" t="s">
        <v>213</v>
      </c>
      <c r="H54" s="2" t="str">
        <f t="array" ref="H54">IFERROR(INDEX(sj!G$1:G$161,SMALL(IF(ISNUMBER(FIND(教师资格证书补发、换发、重发申请表!$D$5,sj!G$1:G$161)),ROW(sj!G$1:G$161),""),ROW(A53))),"")</f>
        <v>蒙语</v>
      </c>
      <c r="I54" s="1" t="s">
        <v>24</v>
      </c>
      <c r="J54" s="2" t="str">
        <f t="array" ref="J54">IFERROR(INDEX(sj!I$1:I$56,SMALL(IF(ISNUMBER(FIND(教师资格证书补发、换发、重发申请表!$B$4,sj!I$1:I$56)),ROW(sj!I$1:I$56),""),ROW(A53))),"")</f>
        <v>瑶族</v>
      </c>
    </row>
    <row r="55" spans="1:10">
      <c r="A55" s="1" t="s">
        <v>65</v>
      </c>
      <c r="G55" s="2" t="s">
        <v>236</v>
      </c>
      <c r="H55" s="2" t="str">
        <f t="array" ref="H55">IFERROR(INDEX(sj!G$1:G$161,SMALL(IF(ISNUMBER(FIND(教师资格证书补发、换发、重发申请表!$D$5,sj!G$1:G$161)),ROW(sj!G$1:G$161),""),ROW(A54))),"")</f>
        <v>蒙语文</v>
      </c>
      <c r="I55" s="1" t="s">
        <v>65</v>
      </c>
      <c r="J55" s="2" t="str">
        <f t="array" ref="J55">IFERROR(INDEX(sj!I$1:I$56,SMALL(IF(ISNUMBER(FIND(教师资格证书补发、换发、重发申请表!$B$4,sj!I$1:I$56)),ROW(sj!I$1:I$56),""),ROW(A54))),"")</f>
        <v>彝族</v>
      </c>
    </row>
    <row r="56" spans="1:10">
      <c r="A56" s="1" t="s">
        <v>18</v>
      </c>
      <c r="G56" s="2" t="s">
        <v>252</v>
      </c>
      <c r="H56" s="2" t="str">
        <f t="array" ref="H56">IFERROR(INDEX(sj!G$1:G$161,SMALL(IF(ISNUMBER(FIND(教师资格证书补发、换发、重发申请表!$D$5,sj!G$1:G$161)),ROW(sj!G$1:G$161),""),ROW(A55))),"")</f>
        <v>民语文</v>
      </c>
      <c r="I56" s="1" t="s">
        <v>18</v>
      </c>
      <c r="J56" s="2" t="str">
        <f t="array" ref="J56">IFERROR(INDEX(sj!I$1:I$56,SMALL(IF(ISNUMBER(FIND(教师资格证书补发、换发、重发申请表!$B$4,sj!I$1:I$56)),ROW(sj!I$1:I$56),""),ROW(A55))),"")</f>
        <v>裕固族</v>
      </c>
    </row>
    <row r="57" spans="1:10">
      <c r="G57" s="2" t="s">
        <v>226</v>
      </c>
      <c r="H57" s="2" t="str">
        <f t="array" ref="H57">IFERROR(INDEX(sj!G$1:G$161,SMALL(IF(ISNUMBER(FIND(教师资格证书补发、换发、重发申请表!$D$5,sj!G$1:G$161)),ROW(sj!G$1:G$161),""),ROW(A56))),"")</f>
        <v>烹饪工艺</v>
      </c>
      <c r="J57" s="2" t="str">
        <f t="array" ref="J57">IFERROR(INDEX(sj!I$1:I$56,SMALL(IF(ISNUMBER(FIND(教师资格证书补发、换发、重发申请表!$B$4,sj!I$1:I$56)),ROW(sj!I$1:I$56),""),ROW(A56))),"")</f>
        <v>壮族</v>
      </c>
    </row>
    <row r="58" spans="1:10">
      <c r="G58" s="2" t="s">
        <v>160</v>
      </c>
      <c r="H58" s="2" t="str">
        <f t="array" ref="H58">IFERROR(INDEX(sj!G$1:G$161,SMALL(IF(ISNUMBER(FIND(教师资格证书补发、换发、重发申请表!$D$5,sj!G$1:G$161)),ROW(sj!G$1:G$161),""),ROW(A57))),"")</f>
        <v>品德</v>
      </c>
      <c r="J58" s="2" t="str">
        <f t="array" ref="J58">IFERROR(INDEX(sj!I$1:I$56,SMALL(IF(ISNUMBER(FIND(教师资格证书补发、换发、重发申请表!$B$4,sj!I$1:I$56)),ROW(sj!I$1:I$56),""),ROW(A57))),"")</f>
        <v/>
      </c>
    </row>
    <row r="59" spans="1:10">
      <c r="G59" s="2" t="s">
        <v>219</v>
      </c>
      <c r="H59" s="2" t="str">
        <f t="array" ref="H59">IFERROR(INDEX(sj!G$1:G$161,SMALL(IF(ISNUMBER(FIND(教师资格证书补发、换发、重发申请表!$D$5,sj!G$1:G$161)),ROW(sj!G$1:G$161),""),ROW(A58))),"")</f>
        <v>品德与社会</v>
      </c>
    </row>
    <row r="60" spans="1:10">
      <c r="G60" s="2" t="s">
        <v>147</v>
      </c>
      <c r="H60" s="2" t="str">
        <f t="array" ref="H60">IFERROR(INDEX(sj!G$1:G$161,SMALL(IF(ISNUMBER(FIND(教师资格证书补发、换发、重发申请表!$D$5,sj!G$1:G$161)),ROW(sj!G$1:G$161),""),ROW(A59))),"")</f>
        <v>品德与生活</v>
      </c>
    </row>
    <row r="61" spans="1:10">
      <c r="G61" s="2" t="s">
        <v>148</v>
      </c>
      <c r="H61" s="2" t="str">
        <f t="array" ref="H61">IFERROR(INDEX(sj!G$1:G$161,SMALL(IF(ISNUMBER(FIND(教师资格证书补发、换发、重发申请表!$D$5,sj!G$1:G$161)),ROW(sj!G$1:G$161),""),ROW(A60))),"")</f>
        <v>其他</v>
      </c>
    </row>
    <row r="62" spans="1:10">
      <c r="G62" s="2" t="s">
        <v>283</v>
      </c>
      <c r="H62" s="2" t="str">
        <f t="array" ref="H62">IFERROR(INDEX(sj!G$1:G$161,SMALL(IF(ISNUMBER(FIND(教师资格证书补发、换发、重发申请表!$D$5,sj!G$1:G$161)),ROW(sj!G$1:G$161),""),ROW(A61))),"")</f>
        <v>全科</v>
      </c>
    </row>
    <row r="63" spans="1:10">
      <c r="G63" s="2" t="s">
        <v>192</v>
      </c>
      <c r="H63" s="2" t="str">
        <f t="array" ref="H63">IFERROR(INDEX(sj!G$1:G$161,SMALL(IF(ISNUMBER(FIND(教师资格证书补发、换发、重发申请表!$D$5,sj!G$1:G$161)),ROW(sj!G$1:G$161),""),ROW(A62))),"")</f>
        <v>群文</v>
      </c>
    </row>
    <row r="64" spans="1:10">
      <c r="G64" s="2" t="s">
        <v>129</v>
      </c>
      <c r="H64" s="2" t="str">
        <f t="array" ref="H64">IFERROR(INDEX(sj!G$1:G$161,SMALL(IF(ISNUMBER(FIND(教师资格证书补发、换发、重发申请表!$D$5,sj!G$1:G$161)),ROW(sj!G$1:G$161),""),ROW(A63))),"")</f>
        <v>日语</v>
      </c>
    </row>
    <row r="65" spans="7:8">
      <c r="G65" s="2" t="s">
        <v>208</v>
      </c>
      <c r="H65" s="2" t="str">
        <f t="array" ref="H65">IFERROR(INDEX(sj!G$1:G$161,SMALL(IF(ISNUMBER(FIND(教师资格证书补发、换发、重发申请表!$D$5,sj!G$1:G$161)),ROW(sj!G$1:G$161),""),ROW(A64))),"")</f>
        <v>社会</v>
      </c>
    </row>
    <row r="66" spans="7:8">
      <c r="G66" s="2" t="s">
        <v>241</v>
      </c>
      <c r="H66" s="2" t="str">
        <f t="array" ref="H66">IFERROR(INDEX(sj!G$1:G$161,SMALL(IF(ISNUMBER(FIND(教师资格证书补发、换发、重发申请表!$D$5,sj!G$1:G$161)),ROW(sj!G$1:G$161),""),ROW(A65))),"")</f>
        <v>社区服务与社会实践活动</v>
      </c>
    </row>
    <row r="67" spans="7:8">
      <c r="G67" s="2" t="s">
        <v>279</v>
      </c>
      <c r="H67" s="2" t="str">
        <f t="array" ref="H67">IFERROR(INDEX(sj!G$1:G$161,SMALL(IF(ISNUMBER(FIND(教师资格证书补发、换发、重发申请表!$D$5,sj!G$1:G$161)),ROW(sj!G$1:G$161),""),ROW(A66))),"")</f>
        <v>生化</v>
      </c>
    </row>
    <row r="68" spans="7:8">
      <c r="G68" s="2" t="s">
        <v>159</v>
      </c>
      <c r="H68" s="2" t="str">
        <f t="array" ref="H68">IFERROR(INDEX(sj!G$1:G$161,SMALL(IF(ISNUMBER(FIND(教师资格证书补发、换发、重发申请表!$D$5,sj!G$1:G$161)),ROW(sj!G$1:G$161),""),ROW(A67))),"")</f>
        <v>生化实验</v>
      </c>
    </row>
    <row r="69" spans="7:8">
      <c r="G69" s="2" t="s">
        <v>261</v>
      </c>
      <c r="H69" s="2" t="str">
        <f t="array" ref="H69">IFERROR(INDEX(sj!G$1:G$161,SMALL(IF(ISNUMBER(FIND(教师资格证书补发、换发、重发申请表!$D$5,sj!G$1:G$161)),ROW(sj!G$1:G$161),""),ROW(A68))),"")</f>
        <v>生物</v>
      </c>
    </row>
    <row r="70" spans="7:8">
      <c r="G70" s="2" t="s">
        <v>278</v>
      </c>
      <c r="H70" s="2" t="str">
        <f t="array" ref="H70">IFERROR(INDEX(sj!G$1:G$161,SMALL(IF(ISNUMBER(FIND(教师资格证书补发、换发、重发申请表!$D$5,sj!G$1:G$161)),ROW(sj!G$1:G$161),""),ROW(A69))),"")</f>
        <v>生物化学</v>
      </c>
    </row>
    <row r="71" spans="7:8">
      <c r="G71" s="2" t="s">
        <v>281</v>
      </c>
      <c r="H71" s="2" t="str">
        <f t="array" ref="H71">IFERROR(INDEX(sj!G$1:G$161,SMALL(IF(ISNUMBER(FIND(教师资格证书补发、换发、重发申请表!$D$5,sj!G$1:G$161)),ROW(sj!G$1:G$161),""),ROW(A70))),"")</f>
        <v>生物实验</v>
      </c>
    </row>
    <row r="72" spans="7:8">
      <c r="G72" s="2" t="s">
        <v>227</v>
      </c>
      <c r="H72" s="2" t="str">
        <f t="array" ref="H72">IFERROR(INDEX(sj!G$1:G$161,SMALL(IF(ISNUMBER(FIND(教师资格证书补发、换发、重发申请表!$D$5,sj!G$1:G$161)),ROW(sj!G$1:G$161),""),ROW(A71))),"")</f>
        <v>生物学</v>
      </c>
    </row>
    <row r="73" spans="7:8">
      <c r="G73" s="2" t="s">
        <v>265</v>
      </c>
      <c r="H73" s="2" t="str">
        <f t="array" ref="H73">IFERROR(INDEX(sj!G$1:G$161,SMALL(IF(ISNUMBER(FIND(教师资格证书补发、换发、重发申请表!$D$5,sj!G$1:G$161)),ROW(sj!G$1:G$161),""),ROW(A72))),"")</f>
        <v>实验</v>
      </c>
    </row>
    <row r="74" spans="7:8">
      <c r="G74" s="2" t="s">
        <v>262</v>
      </c>
      <c r="H74" s="2" t="str">
        <f t="array" ref="H74">IFERROR(INDEX(sj!G$1:G$161,SMALL(IF(ISNUMBER(FIND(教师资格证书补发、换发、重发申请表!$D$5,sj!G$1:G$161)),ROW(sj!G$1:G$161),""),ROW(A73))),"")</f>
        <v>食品工程与科学</v>
      </c>
    </row>
    <row r="75" spans="7:8">
      <c r="G75" s="2" t="s">
        <v>178</v>
      </c>
      <c r="H75" s="2" t="str">
        <f t="array" ref="H75">IFERROR(INDEX(sj!G$1:G$161,SMALL(IF(ISNUMBER(FIND(教师资格证书补发、换发、重发申请表!$D$5,sj!G$1:G$161)),ROW(sj!G$1:G$161),""),ROW(A74))),"")</f>
        <v>史地</v>
      </c>
    </row>
    <row r="76" spans="7:8">
      <c r="G76" s="2" t="s">
        <v>174</v>
      </c>
      <c r="H76" s="2" t="str">
        <f t="array" ref="H76">IFERROR(INDEX(sj!G$1:G$161,SMALL(IF(ISNUMBER(FIND(教师资格证书补发、换发、重发申请表!$D$5,sj!G$1:G$161)),ROW(sj!G$1:G$161),""),ROW(A75))),"")</f>
        <v>书法</v>
      </c>
    </row>
    <row r="77" spans="7:8">
      <c r="G77" s="2" t="s">
        <v>127</v>
      </c>
      <c r="H77" s="2" t="str">
        <f t="array" ref="H77">IFERROR(INDEX(sj!G$1:G$161,SMALL(IF(ISNUMBER(FIND(教师资格证书补发、换发、重发申请表!$D$5,sj!G$1:G$161)),ROW(sj!G$1:G$161),""),ROW(A76))),"")</f>
        <v>书法教学</v>
      </c>
    </row>
    <row r="78" spans="7:8">
      <c r="G78" s="2" t="s">
        <v>256</v>
      </c>
      <c r="H78" s="2" t="str">
        <f t="array" ref="H78">IFERROR(INDEX(sj!G$1:G$161,SMALL(IF(ISNUMBER(FIND(教师资格证书补发、换发、重发申请表!$D$5,sj!G$1:G$161)),ROW(sj!G$1:G$161),""),ROW(A77))),"")</f>
        <v>数学</v>
      </c>
    </row>
    <row r="79" spans="7:8">
      <c r="G79" s="2" t="s">
        <v>124</v>
      </c>
      <c r="H79" s="2" t="str">
        <f t="array" ref="H79">IFERROR(INDEX(sj!G$1:G$161,SMALL(IF(ISNUMBER(FIND(教师资格证书补发、换发、重发申请表!$D$5,sj!G$1:G$161)),ROW(sj!G$1:G$161),""),ROW(A78))),"")</f>
        <v>数学与应用数学</v>
      </c>
    </row>
    <row r="80" spans="7:8">
      <c r="G80" s="2" t="s">
        <v>225</v>
      </c>
      <c r="H80" s="2" t="str">
        <f t="array" ref="H80">IFERROR(INDEX(sj!G$1:G$161,SMALL(IF(ISNUMBER(FIND(教师资格证书补发、换发、重发申请表!$D$5,sj!G$1:G$161)),ROW(sj!G$1:G$161),""),ROW(A79))),"")</f>
        <v>思想品德</v>
      </c>
    </row>
    <row r="81" spans="7:8">
      <c r="G81" s="2" t="s">
        <v>125</v>
      </c>
      <c r="H81" s="2" t="str">
        <f t="array" ref="H81">IFERROR(INDEX(sj!G$1:G$161,SMALL(IF(ISNUMBER(FIND(教师资格证书补发、换发、重发申请表!$D$5,sj!G$1:G$161)),ROW(sj!G$1:G$161),""),ROW(A80))),"")</f>
        <v>思想品德与生活</v>
      </c>
    </row>
    <row r="82" spans="7:8">
      <c r="G82" s="2" t="s">
        <v>224</v>
      </c>
      <c r="H82" s="2" t="str">
        <f t="array" ref="H82">IFERROR(INDEX(sj!G$1:G$161,SMALL(IF(ISNUMBER(FIND(教师资格证书补发、换发、重发申请表!$D$5,sj!G$1:G$161)),ROW(sj!G$1:G$161),""),ROW(A81))),"")</f>
        <v>思想政治</v>
      </c>
    </row>
    <row r="83" spans="7:8">
      <c r="G83" s="2" t="s">
        <v>144</v>
      </c>
      <c r="H83" s="2" t="str">
        <f t="array" ref="H83">IFERROR(INDEX(sj!G$1:G$161,SMALL(IF(ISNUMBER(FIND(教师资格证书补发、换发、重发申请表!$D$5,sj!G$1:G$161)),ROW(sj!G$1:G$161),""),ROW(A82))),"")</f>
        <v>特殊护理</v>
      </c>
    </row>
    <row r="84" spans="7:8">
      <c r="G84" s="2" t="s">
        <v>204</v>
      </c>
      <c r="H84" s="2" t="str">
        <f t="array" ref="H84">IFERROR(INDEX(sj!G$1:G$161,SMALL(IF(ISNUMBER(FIND(教师资格证书补发、换发、重发申请表!$D$5,sj!G$1:G$161)),ROW(sj!G$1:G$161),""),ROW(A83))),"")</f>
        <v>特殊教育</v>
      </c>
    </row>
    <row r="85" spans="7:8">
      <c r="G85" s="2" t="s">
        <v>201</v>
      </c>
      <c r="H85" s="2" t="str">
        <f t="array" ref="H85">IFERROR(INDEX(sj!G$1:G$161,SMALL(IF(ISNUMBER(FIND(教师资格证书补发、换发、重发申请表!$D$5,sj!G$1:G$161)),ROW(sj!G$1:G$161),""),ROW(A84))),"")</f>
        <v>特殊教育（道德与法治）</v>
      </c>
    </row>
    <row r="86" spans="7:8">
      <c r="G86" s="2" t="s">
        <v>200</v>
      </c>
      <c r="H86" s="2" t="str">
        <f t="array" ref="H86">IFERROR(INDEX(sj!G$1:G$161,SMALL(IF(ISNUMBER(FIND(教师资格证书补发、换发、重发申请表!$D$5,sj!G$1:G$161)),ROW(sj!G$1:G$161),""),ROW(A85))),"")</f>
        <v>特殊教育（德语）</v>
      </c>
    </row>
    <row r="87" spans="7:8">
      <c r="G87" s="2" t="s">
        <v>202</v>
      </c>
      <c r="H87" s="2" t="str">
        <f t="array" ref="H87">IFERROR(INDEX(sj!G$1:G$161,SMALL(IF(ISNUMBER(FIND(教师资格证书补发、换发、重发申请表!$D$5,sj!G$1:G$161)),ROW(sj!G$1:G$161),""),ROW(A86))),"")</f>
        <v>特殊教育（俄语）</v>
      </c>
    </row>
    <row r="88" spans="7:8">
      <c r="G88" s="2" t="s">
        <v>187</v>
      </c>
      <c r="H88" s="2" t="str">
        <f t="array" ref="H88">IFERROR(INDEX(sj!G$1:G$161,SMALL(IF(ISNUMBER(FIND(教师资格证书补发、换发、重发申请表!$D$5,sj!G$1:G$161)),ROW(sj!G$1:G$161),""),ROW(A87))),"")</f>
        <v>特殊教育（法语）</v>
      </c>
    </row>
    <row r="89" spans="7:8">
      <c r="G89" s="2" t="s">
        <v>199</v>
      </c>
      <c r="H89" s="2" t="str">
        <f t="array" ref="H89">IFERROR(INDEX(sj!G$1:G$161,SMALL(IF(ISNUMBER(FIND(教师资格证书补发、换发、重发申请表!$D$5,sj!G$1:G$161)),ROW(sj!G$1:G$161),""),ROW(A88))),"")</f>
        <v>特殊教育（美术）</v>
      </c>
    </row>
    <row r="90" spans="7:8">
      <c r="G90" s="2" t="s">
        <v>196</v>
      </c>
      <c r="H90" s="2" t="str">
        <f t="array" ref="H90">IFERROR(INDEX(sj!G$1:G$161,SMALL(IF(ISNUMBER(FIND(教师资格证书补发、换发、重发申请表!$D$5,sj!G$1:G$161)),ROW(sj!G$1:G$161),""),ROW(A89))),"")</f>
        <v>特殊教育（日语）</v>
      </c>
    </row>
    <row r="91" spans="7:8">
      <c r="G91" s="2" t="s">
        <v>203</v>
      </c>
      <c r="H91" s="2" t="str">
        <f t="array" ref="H91">IFERROR(INDEX(sj!G$1:G$161,SMALL(IF(ISNUMBER(FIND(教师资格证书补发、换发、重发申请表!$D$5,sj!G$1:G$161)),ROW(sj!G$1:G$161),""),ROW(A90))),"")</f>
        <v>特殊教育（数学）</v>
      </c>
    </row>
    <row r="92" spans="7:8">
      <c r="G92" s="2" t="s">
        <v>198</v>
      </c>
      <c r="H92" s="2" t="str">
        <f t="array" ref="H92">IFERROR(INDEX(sj!G$1:G$161,SMALL(IF(ISNUMBER(FIND(教师资格证书补发、换发、重发申请表!$D$5,sj!G$1:G$161)),ROW(sj!G$1:G$161),""),ROW(A91))),"")</f>
        <v>特殊教育（西班牙语）</v>
      </c>
    </row>
    <row r="93" spans="7:8">
      <c r="G93" s="2" t="s">
        <v>197</v>
      </c>
      <c r="H93" s="2" t="str">
        <f t="array" ref="H93">IFERROR(INDEX(sj!G$1:G$161,SMALL(IF(ISNUMBER(FIND(教师资格证书补发、换发、重发申请表!$D$5,sj!G$1:G$161)),ROW(sj!G$1:G$161),""),ROW(A92))),"")</f>
        <v>特殊教育（心理健康教育）</v>
      </c>
    </row>
    <row r="94" spans="7:8">
      <c r="G94" s="2" t="s">
        <v>195</v>
      </c>
      <c r="H94" s="2" t="str">
        <f t="array" ref="H94">IFERROR(INDEX(sj!G$1:G$161,SMALL(IF(ISNUMBER(FIND(教师资格证书补发、换发、重发申请表!$D$5,sj!G$1:G$161)),ROW(sj!G$1:G$161),""),ROW(A93))),"")</f>
        <v>特殊教育（信息技术）</v>
      </c>
    </row>
    <row r="95" spans="7:8">
      <c r="G95" s="2" t="s">
        <v>194</v>
      </c>
      <c r="H95" s="2" t="str">
        <f t="array" ref="H95">IFERROR(INDEX(sj!G$1:G$161,SMALL(IF(ISNUMBER(FIND(教师资格证书补发、换发、重发申请表!$D$5,sj!G$1:G$161)),ROW(sj!G$1:G$161),""),ROW(A94))),"")</f>
        <v>特殊教育（音乐）</v>
      </c>
    </row>
    <row r="96" spans="7:8">
      <c r="G96" s="2" t="s">
        <v>223</v>
      </c>
      <c r="H96" s="2" t="str">
        <f t="array" ref="H96">IFERROR(INDEX(sj!G$1:G$161,SMALL(IF(ISNUMBER(FIND(教师资格证书补发、换发、重发申请表!$D$5,sj!G$1:G$161)),ROW(sj!G$1:G$161),""),ROW(A95))),"")</f>
        <v>特殊教育（语文）</v>
      </c>
    </row>
    <row r="97" spans="7:8">
      <c r="G97" s="2" t="s">
        <v>135</v>
      </c>
      <c r="H97" s="2" t="str">
        <f t="array" ref="H97">IFERROR(INDEX(sj!G$1:G$161,SMALL(IF(ISNUMBER(FIND(教师资格证书补发、换发、重发申请表!$D$5,sj!G$1:G$161)),ROW(sj!G$1:G$161),""),ROW(A96))),"")</f>
        <v>特殊康复</v>
      </c>
    </row>
    <row r="98" spans="7:8">
      <c r="G98" s="2" t="s">
        <v>182</v>
      </c>
      <c r="H98" s="2" t="str">
        <f t="array" ref="H98">IFERROR(INDEX(sj!G$1:G$161,SMALL(IF(ISNUMBER(FIND(教师资格证书补发、换发、重发申请表!$D$5,sj!G$1:G$161)),ROW(sj!G$1:G$161),""),ROW(A97))),"")</f>
        <v>体育</v>
      </c>
    </row>
    <row r="99" spans="7:8">
      <c r="G99" s="2" t="s">
        <v>273</v>
      </c>
      <c r="H99" s="2" t="str">
        <f t="array" ref="H99">IFERROR(INDEX(sj!G$1:G$161,SMALL(IF(ISNUMBER(FIND(教师资格证书补发、换发、重发申请表!$D$5,sj!G$1:G$161)),ROW(sj!G$1:G$161),""),ROW(A98))),"")</f>
        <v>体育科学</v>
      </c>
    </row>
    <row r="100" spans="7:8">
      <c r="G100" s="2" t="s">
        <v>168</v>
      </c>
      <c r="H100" s="2" t="str">
        <f t="array" ref="H100">IFERROR(INDEX(sj!G$1:G$161,SMALL(IF(ISNUMBER(FIND(教师资格证书补发、换发、重发申请表!$D$5,sj!G$1:G$161)),ROW(sj!G$1:G$161),""),ROW(A99))),"")</f>
        <v>体育与保健</v>
      </c>
    </row>
    <row r="101" spans="7:8">
      <c r="G101" s="2" t="s">
        <v>280</v>
      </c>
      <c r="H101" s="2" t="str">
        <f t="array" ref="H101">IFERROR(INDEX(sj!G$1:G$161,SMALL(IF(ISNUMBER(FIND(教师资格证书补发、换发、重发申请表!$D$5,sj!G$1:G$161)),ROW(sj!G$1:G$161),""),ROW(A100))),"")</f>
        <v>体育与健康</v>
      </c>
    </row>
    <row r="102" spans="7:8">
      <c r="G102" s="2" t="s">
        <v>184</v>
      </c>
      <c r="H102" s="2" t="str">
        <f t="array" ref="H102">IFERROR(INDEX(sj!G$1:G$161,SMALL(IF(ISNUMBER(FIND(教师资格证书补发、换发、重发申请表!$D$5,sj!G$1:G$161)),ROW(sj!G$1:G$161),""),ROW(A101))),"")</f>
        <v>图书管理</v>
      </c>
    </row>
    <row r="103" spans="7:8">
      <c r="G103" s="2" t="s">
        <v>128</v>
      </c>
      <c r="H103" s="2" t="str">
        <f t="array" ref="H103">IFERROR(INDEX(sj!G$1:G$161,SMALL(IF(ISNUMBER(FIND(教师资格证书补发、换发、重发申请表!$D$5,sj!G$1:G$161)),ROW(sj!G$1:G$161),""),ROW(A102))),"")</f>
        <v>推拿</v>
      </c>
    </row>
    <row r="104" spans="7:8">
      <c r="G104" s="2" t="s">
        <v>157</v>
      </c>
      <c r="H104" s="2" t="str">
        <f t="array" ref="H104">IFERROR(INDEX(sj!G$1:G$161,SMALL(IF(ISNUMBER(FIND(教师资格证书补发、换发、重发申请表!$D$5,sj!G$1:G$161)),ROW(sj!G$1:G$161),""),ROW(A103))),"")</f>
        <v>外语</v>
      </c>
    </row>
    <row r="105" spans="7:8">
      <c r="G105" s="2" t="s">
        <v>235</v>
      </c>
      <c r="H105" s="2" t="str">
        <f t="array" ref="H105">IFERROR(INDEX(sj!G$1:G$161,SMALL(IF(ISNUMBER(FIND(教师资格证书补发、换发、重发申请表!$D$5,sj!G$1:G$161)),ROW(sj!G$1:G$161),""),ROW(A104))),"")</f>
        <v>微机</v>
      </c>
    </row>
    <row r="106" spans="7:8">
      <c r="G106" s="2" t="s">
        <v>217</v>
      </c>
      <c r="H106" s="2" t="str">
        <f t="array" ref="H106">IFERROR(INDEX(sj!G$1:G$161,SMALL(IF(ISNUMBER(FIND(教师资格证书补发、换发、重发申请表!$D$5,sj!G$1:G$161)),ROW(sj!G$1:G$161),""),ROW(A105))),"")</f>
        <v>维语言</v>
      </c>
    </row>
    <row r="107" spans="7:8">
      <c r="G107" s="2" t="s">
        <v>215</v>
      </c>
      <c r="H107" s="2" t="str">
        <f t="array" ref="H107">IFERROR(INDEX(sj!G$1:G$161,SMALL(IF(ISNUMBER(FIND(教师资格证书补发、换发、重发申请表!$D$5,sj!G$1:G$161)),ROW(sj!G$1:G$161),""),ROW(A106))),"")</f>
        <v>卫生保健</v>
      </c>
    </row>
    <row r="108" spans="7:8">
      <c r="G108" s="2" t="s">
        <v>206</v>
      </c>
      <c r="H108" s="2" t="str">
        <f t="array" ref="H108">IFERROR(INDEX(sj!G$1:G$161,SMALL(IF(ISNUMBER(FIND(教师资格证书补发、换发、重发申请表!$D$5,sj!G$1:G$161)),ROW(sj!G$1:G$161),""),ROW(A107))),"")</f>
        <v>卫生健康</v>
      </c>
    </row>
    <row r="109" spans="7:8">
      <c r="G109" s="2" t="s">
        <v>175</v>
      </c>
      <c r="H109" s="2" t="str">
        <f t="array" ref="H109">IFERROR(INDEX(sj!G$1:G$161,SMALL(IF(ISNUMBER(FIND(教师资格证书补发、换发、重发申请表!$D$5,sj!G$1:G$161)),ROW(sj!G$1:G$161),""),ROW(A108))),"")</f>
        <v>无</v>
      </c>
    </row>
    <row r="110" spans="7:8">
      <c r="G110" s="2" t="s">
        <v>133</v>
      </c>
      <c r="H110" s="2" t="str">
        <f t="array" ref="H110">IFERROR(INDEX(sj!G$1:G$161,SMALL(IF(ISNUMBER(FIND(教师资格证书补发、换发、重发申请表!$D$5,sj!G$1:G$161)),ROW(sj!G$1:G$161),""),ROW(A109))),"")</f>
        <v>舞蹈</v>
      </c>
    </row>
    <row r="111" spans="7:8">
      <c r="G111" s="2" t="s">
        <v>277</v>
      </c>
      <c r="H111" s="2" t="str">
        <f t="array" ref="H111">IFERROR(INDEX(sj!G$1:G$161,SMALL(IF(ISNUMBER(FIND(教师资格证书补发、换发、重发申请表!$D$5,sj!G$1:G$161)),ROW(sj!G$1:G$161),""),ROW(A110))),"")</f>
        <v>物理</v>
      </c>
    </row>
    <row r="112" spans="7:8">
      <c r="G112" s="2" t="s">
        <v>190</v>
      </c>
      <c r="H112" s="2" t="str">
        <f t="array" ref="H112">IFERROR(INDEX(sj!G$1:G$161,SMALL(IF(ISNUMBER(FIND(教师资格证书补发、换发、重发申请表!$D$5,sj!G$1:G$161)),ROW(sj!G$1:G$161),""),ROW(A111))),"")</f>
        <v>物理实验</v>
      </c>
    </row>
    <row r="113" spans="7:8">
      <c r="G113" s="2" t="s">
        <v>260</v>
      </c>
      <c r="H113" s="2" t="str">
        <f t="array" ref="H113">IFERROR(INDEX(sj!G$1:G$161,SMALL(IF(ISNUMBER(FIND(教师资格证书补发、换发、重发申请表!$D$5,sj!G$1:G$161)),ROW(sj!G$1:G$161),""),ROW(A112))),"")</f>
        <v>西班牙语</v>
      </c>
    </row>
    <row r="114" spans="7:8">
      <c r="G114" s="2" t="s">
        <v>239</v>
      </c>
      <c r="H114" s="2" t="str">
        <f t="array" ref="H114">IFERROR(INDEX(sj!G$1:G$161,SMALL(IF(ISNUMBER(FIND(教师资格证书补发、换发、重发申请表!$D$5,sj!G$1:G$161)),ROW(sj!G$1:G$161),""),ROW(A113))),"")</f>
        <v>现代教育技术</v>
      </c>
    </row>
    <row r="115" spans="7:8">
      <c r="G115" s="2" t="s">
        <v>151</v>
      </c>
      <c r="H115" s="2" t="str">
        <f t="array" ref="H115">IFERROR(INDEX(sj!G$1:G$161,SMALL(IF(ISNUMBER(FIND(教师资格证书补发、换发、重发申请表!$D$5,sj!G$1:G$161)),ROW(sj!G$1:G$161),""),ROW(A114))),"")</f>
        <v>小提琴</v>
      </c>
    </row>
    <row r="116" spans="7:8">
      <c r="G116" s="2" t="s">
        <v>177</v>
      </c>
      <c r="H116" s="2" t="str">
        <f t="array" ref="H116">IFERROR(INDEX(sj!G$1:G$161,SMALL(IF(ISNUMBER(FIND(教师资格证书补发、换发、重发申请表!$D$5,sj!G$1:G$161)),ROW(sj!G$1:G$161),""),ROW(A115))),"")</f>
        <v>小学教育</v>
      </c>
    </row>
    <row r="117" spans="7:8">
      <c r="G117" s="2" t="s">
        <v>155</v>
      </c>
      <c r="H117" s="2" t="str">
        <f t="array" ref="H117">IFERROR(INDEX(sj!G$1:G$161,SMALL(IF(ISNUMBER(FIND(教师资格证书补发、换发、重发申请表!$D$5,sj!G$1:G$161)),ROW(sj!G$1:G$161),""),ROW(A116))),"")</f>
        <v>小学教育（全科）</v>
      </c>
    </row>
    <row r="118" spans="7:8">
      <c r="G118" s="2" t="s">
        <v>183</v>
      </c>
      <c r="H118" s="2" t="str">
        <f t="array" ref="H118">IFERROR(INDEX(sj!G$1:G$161,SMALL(IF(ISNUMBER(FIND(教师资格证书补发、换发、重发申请表!$D$5,sj!G$1:G$161)),ROW(sj!G$1:G$161),""),ROW(A117))),"")</f>
        <v>小学教育（双语）</v>
      </c>
    </row>
    <row r="119" spans="7:8">
      <c r="G119" s="2" t="s">
        <v>210</v>
      </c>
      <c r="H119" s="2" t="str">
        <f t="array" ref="H119">IFERROR(INDEX(sj!G$1:G$161,SMALL(IF(ISNUMBER(FIND(教师资格证书补发、换发、重发申请表!$D$5,sj!G$1:G$161)),ROW(sj!G$1:G$161),""),ROW(A118))),"")</f>
        <v>小学全科</v>
      </c>
    </row>
    <row r="120" spans="7:8">
      <c r="G120" s="2" t="s">
        <v>212</v>
      </c>
      <c r="H120" s="2" t="str">
        <f t="array" ref="H120">IFERROR(INDEX(sj!G$1:G$161,SMALL(IF(ISNUMBER(FIND(教师资格证书补发、换发、重发申请表!$D$5,sj!G$1:G$161)),ROW(sj!G$1:G$161),""),ROW(A119))),"")</f>
        <v>心里教育</v>
      </c>
    </row>
    <row r="121" spans="7:8">
      <c r="G121" s="2" t="s">
        <v>254</v>
      </c>
      <c r="H121" s="2" t="str">
        <f t="array" ref="H121">IFERROR(INDEX(sj!G$1:G$161,SMALL(IF(ISNUMBER(FIND(教师资格证书补发、换发、重发申请表!$D$5,sj!G$1:G$161)),ROW(sj!G$1:G$161),""),ROW(A120))),"")</f>
        <v>心理</v>
      </c>
    </row>
    <row r="122" spans="7:8">
      <c r="G122" s="2" t="s">
        <v>214</v>
      </c>
      <c r="H122" s="2" t="str">
        <f t="array" ref="H122">IFERROR(INDEX(sj!G$1:G$161,SMALL(IF(ISNUMBER(FIND(教师资格证书补发、换发、重发申请表!$D$5,sj!G$1:G$161)),ROW(sj!G$1:G$161),""),ROW(A121))),"")</f>
        <v>心理辅导</v>
      </c>
    </row>
    <row r="123" spans="7:8">
      <c r="G123" s="2" t="s">
        <v>145</v>
      </c>
      <c r="H123" s="2" t="str">
        <f t="array" ref="H123">IFERROR(INDEX(sj!G$1:G$161,SMALL(IF(ISNUMBER(FIND(教师资格证书补发、换发、重发申请表!$D$5,sj!G$1:G$161)),ROW(sj!G$1:G$161),""),ROW(A122))),"")</f>
        <v>心理健康</v>
      </c>
    </row>
    <row r="124" spans="7:8">
      <c r="G124" s="2" t="s">
        <v>140</v>
      </c>
      <c r="H124" s="2" t="str">
        <f t="array" ref="H124">IFERROR(INDEX(sj!G$1:G$161,SMALL(IF(ISNUMBER(FIND(教师资格证书补发、换发、重发申请表!$D$5,sj!G$1:G$161)),ROW(sj!G$1:G$161),""),ROW(A123))),"")</f>
        <v>心理健康教育</v>
      </c>
    </row>
    <row r="125" spans="7:8">
      <c r="G125" s="2" t="s">
        <v>220</v>
      </c>
      <c r="H125" s="2" t="str">
        <f t="array" ref="H125">IFERROR(INDEX(sj!G$1:G$161,SMALL(IF(ISNUMBER(FIND(教师资格证书补发、换发、重发申请表!$D$5,sj!G$1:G$161)),ROW(sj!G$1:G$161),""),ROW(A124))),"")</f>
        <v>心理教育</v>
      </c>
    </row>
    <row r="126" spans="7:8">
      <c r="G126" s="2" t="s">
        <v>246</v>
      </c>
      <c r="H126" s="2" t="str">
        <f t="array" ref="H126">IFERROR(INDEX(sj!G$1:G$161,SMALL(IF(ISNUMBER(FIND(教师资格证书补发、换发、重发申请表!$D$5,sj!G$1:G$161)),ROW(sj!G$1:G$161),""),ROW(A125))),"")</f>
        <v>心理学</v>
      </c>
    </row>
    <row r="127" spans="7:8">
      <c r="G127" s="2" t="s">
        <v>263</v>
      </c>
      <c r="H127" s="2" t="str">
        <f t="array" ref="H127">IFERROR(INDEX(sj!G$1:G$161,SMALL(IF(ISNUMBER(FIND(教师资格证书补发、换发、重发申请表!$D$5,sj!G$1:G$161)),ROW(sj!G$1:G$161),""),ROW(A126))),"")</f>
        <v>信技</v>
      </c>
    </row>
    <row r="128" spans="7:8">
      <c r="G128" s="2" t="s">
        <v>143</v>
      </c>
      <c r="H128" s="2" t="str">
        <f t="array" ref="H128">IFERROR(INDEX(sj!G$1:G$161,SMALL(IF(ISNUMBER(FIND(教师资格证书补发、换发、重发申请表!$D$5,sj!G$1:G$161)),ROW(sj!G$1:G$161),""),ROW(A127))),"")</f>
        <v>信息</v>
      </c>
    </row>
    <row r="129" spans="7:8">
      <c r="G129" s="2" t="s">
        <v>274</v>
      </c>
      <c r="H129" s="2" t="str">
        <f t="array" ref="H129">IFERROR(INDEX(sj!G$1:G$161,SMALL(IF(ISNUMBER(FIND(教师资格证书补发、换发、重发申请表!$D$5,sj!G$1:G$161)),ROW(sj!G$1:G$161),""),ROW(A128))),"")</f>
        <v>信息技术</v>
      </c>
    </row>
    <row r="130" spans="7:8">
      <c r="G130" s="2" t="s">
        <v>193</v>
      </c>
      <c r="H130" s="2" t="str">
        <f t="array" ref="H130">IFERROR(INDEX(sj!G$1:G$161,SMALL(IF(ISNUMBER(FIND(教师资格证书补发、换发、重发申请表!$D$5,sj!G$1:G$161)),ROW(sj!G$1:G$161),""),ROW(A129))),"")</f>
        <v>信息教育</v>
      </c>
    </row>
    <row r="131" spans="7:8">
      <c r="G131" s="2" t="s">
        <v>266</v>
      </c>
      <c r="H131" s="2" t="str">
        <f t="array" ref="H131">IFERROR(INDEX(sj!G$1:G$161,SMALL(IF(ISNUMBER(FIND(教师资格证书补发、换发、重发申请表!$D$5,sj!G$1:G$161)),ROW(sj!G$1:G$161),""),ROW(A130))),"")</f>
        <v>信息科技</v>
      </c>
    </row>
    <row r="132" spans="7:8">
      <c r="G132" s="2" t="s">
        <v>164</v>
      </c>
      <c r="H132" s="2" t="str">
        <f t="array" ref="H132">IFERROR(INDEX(sj!G$1:G$161,SMALL(IF(ISNUMBER(FIND(教师资格证书补发、换发、重发申请表!$D$5,sj!G$1:G$161)),ROW(sj!G$1:G$161),""),ROW(A131))),"")</f>
        <v>信息学</v>
      </c>
    </row>
    <row r="133" spans="7:8">
      <c r="G133" s="2" t="s">
        <v>253</v>
      </c>
      <c r="H133" s="2" t="str">
        <f t="array" ref="H133">IFERROR(INDEX(sj!G$1:G$161,SMALL(IF(ISNUMBER(FIND(教师资格证书补发、换发、重发申请表!$D$5,sj!G$1:G$161)),ROW(sj!G$1:G$161),""),ROW(A132))),"")</f>
        <v>信息综合</v>
      </c>
    </row>
    <row r="134" spans="7:8">
      <c r="G134" s="2" t="s">
        <v>171</v>
      </c>
      <c r="H134" s="2" t="str">
        <f t="array" ref="H134">IFERROR(INDEX(sj!G$1:G$161,SMALL(IF(ISNUMBER(FIND(教师资格证书补发、换发、重发申请表!$D$5,sj!G$1:G$161)),ROW(sj!G$1:G$161),""),ROW(A133))),"")</f>
        <v>学校管理</v>
      </c>
    </row>
    <row r="135" spans="7:8">
      <c r="G135" s="2" t="s">
        <v>207</v>
      </c>
      <c r="H135" s="2" t="str">
        <f t="array" ref="H135">IFERROR(INDEX(sj!G$1:G$161,SMALL(IF(ISNUMBER(FIND(教师资格证书补发、换发、重发申请表!$D$5,sj!G$1:G$161)),ROW(sj!G$1:G$161),""),ROW(A134))),"")</f>
        <v>学校体育</v>
      </c>
    </row>
    <row r="136" spans="7:8">
      <c r="G136" s="2" t="s">
        <v>237</v>
      </c>
      <c r="H136" s="2" t="str">
        <f t="array" ref="H136">IFERROR(INDEX(sj!G$1:G$161,SMALL(IF(ISNUMBER(FIND(教师资格证书补发、换发、重发申请表!$D$5,sj!G$1:G$161)),ROW(sj!G$1:G$161),""),ROW(A135))),"")</f>
        <v>研究性学习</v>
      </c>
    </row>
    <row r="137" spans="7:8">
      <c r="G137" s="2" t="s">
        <v>191</v>
      </c>
      <c r="H137" s="2" t="str">
        <f t="array" ref="H137">IFERROR(INDEX(sj!G$1:G$161,SMALL(IF(ISNUMBER(FIND(教师资格证书补发、换发、重发申请表!$D$5,sj!G$1:G$161)),ROW(sj!G$1:G$161),""),ROW(A136))),"")</f>
        <v>研究性学习和综合学习</v>
      </c>
    </row>
    <row r="138" spans="7:8">
      <c r="G138" s="2" t="s">
        <v>165</v>
      </c>
      <c r="H138" s="2" t="str">
        <f t="array" ref="H138">IFERROR(INDEX(sj!G$1:G$161,SMALL(IF(ISNUMBER(FIND(教师资格证书补发、换发、重发申请表!$D$5,sj!G$1:G$161)),ROW(sj!G$1:G$161),""),ROW(A137))),"")</f>
        <v>彝语文</v>
      </c>
    </row>
    <row r="139" spans="7:8">
      <c r="G139" s="2" t="s">
        <v>221</v>
      </c>
      <c r="H139" s="2" t="str">
        <f t="array" ref="H139">IFERROR(INDEX(sj!G$1:G$161,SMALL(IF(ISNUMBER(FIND(教师资格证书补发、换发、重发申请表!$D$5,sj!G$1:G$161)),ROW(sj!G$1:G$161),""),ROW(A138))),"")</f>
        <v>艺术</v>
      </c>
    </row>
    <row r="140" spans="7:8">
      <c r="G140" s="2" t="s">
        <v>136</v>
      </c>
      <c r="H140" s="2" t="str">
        <f t="array" ref="H140">IFERROR(INDEX(sj!G$1:G$161,SMALL(IF(ISNUMBER(FIND(教师资格证书补发、换发、重发申请表!$D$5,sj!G$1:G$161)),ROW(sj!G$1:G$161),""),ROW(A139))),"")</f>
        <v>艺术教育</v>
      </c>
    </row>
    <row r="141" spans="7:8">
      <c r="G141" s="2" t="s">
        <v>245</v>
      </c>
      <c r="H141" s="2" t="str">
        <f t="array" ref="H141">IFERROR(INDEX(sj!G$1:G$161,SMALL(IF(ISNUMBER(FIND(教师资格证书补发、换发、重发申请表!$D$5,sj!G$1:G$161)),ROW(sj!G$1:G$161),""),ROW(A140))),"")</f>
        <v>音乐</v>
      </c>
    </row>
    <row r="142" spans="7:8">
      <c r="G142" s="2" t="s">
        <v>249</v>
      </c>
      <c r="H142" s="2" t="str">
        <f t="array" ref="H142">IFERROR(INDEX(sj!G$1:G$161,SMALL(IF(ISNUMBER(FIND(教师资格证书补发、换发、重发申请表!$D$5,sj!G$1:G$161)),ROW(sj!G$1:G$161),""),ROW(A141))),"")</f>
        <v>音乐学</v>
      </c>
    </row>
    <row r="143" spans="7:8">
      <c r="G143" s="2" t="s">
        <v>141</v>
      </c>
      <c r="H143" s="2" t="str">
        <f t="array" ref="H143">IFERROR(INDEX(sj!G$1:G$161,SMALL(IF(ISNUMBER(FIND(教师资格证书补发、换发、重发申请表!$D$5,sj!G$1:G$161)),ROW(sj!G$1:G$161),""),ROW(A142))),"")</f>
        <v>应用电子</v>
      </c>
    </row>
    <row r="144" spans="7:8">
      <c r="G144" s="2" t="s">
        <v>176</v>
      </c>
      <c r="H144" s="2" t="str">
        <f t="array" ref="H144">IFERROR(INDEX(sj!G$1:G$161,SMALL(IF(ISNUMBER(FIND(教师资格证书补发、换发、重发申请表!$D$5,sj!G$1:G$161)),ROW(sj!G$1:G$161),""),ROW(A143))),"")</f>
        <v>英语</v>
      </c>
    </row>
    <row r="145" spans="7:8">
      <c r="G145" s="2" t="s">
        <v>149</v>
      </c>
      <c r="H145" s="2" t="str">
        <f t="array" ref="H145">IFERROR(INDEX(sj!G$1:G$161,SMALL(IF(ISNUMBER(FIND(教师资格证书补发、换发、重发申请表!$D$5,sj!G$1:G$161)),ROW(sj!G$1:G$161),""),ROW(A144))),"")</f>
        <v>英语教育</v>
      </c>
    </row>
    <row r="146" spans="7:8">
      <c r="G146" s="2" t="s">
        <v>126</v>
      </c>
      <c r="H146" s="2" t="str">
        <f t="array" ref="H146">IFERROR(INDEX(sj!G$1:G$161,SMALL(IF(ISNUMBER(FIND(教师资格证书补发、换发、重发申请表!$D$5,sj!G$1:G$161)),ROW(sj!G$1:G$161),""),ROW(A145))),"")</f>
        <v>语数</v>
      </c>
    </row>
    <row r="147" spans="7:8">
      <c r="G147" s="2" t="s">
        <v>270</v>
      </c>
      <c r="H147" s="2" t="str">
        <f t="array" ref="H147">IFERROR(INDEX(sj!G$1:G$161,SMALL(IF(ISNUMBER(FIND(教师资格证书补发、换发、重发申请表!$D$5,sj!G$1:G$161)),ROW(sj!G$1:G$161),""),ROW(A146))),"")</f>
        <v>语文</v>
      </c>
    </row>
    <row r="148" spans="7:8">
      <c r="G148" s="2" t="s">
        <v>158</v>
      </c>
      <c r="H148" s="2" t="str">
        <f t="array" ref="H148">IFERROR(INDEX(sj!G$1:G$161,SMALL(IF(ISNUMBER(FIND(教师资格证书补发、换发、重发申请表!$D$5,sj!G$1:G$161)),ROW(sj!G$1:G$161),""),ROW(A147))),"")</f>
        <v>语文教育</v>
      </c>
    </row>
    <row r="149" spans="7:8">
      <c r="G149" s="2" t="s">
        <v>268</v>
      </c>
      <c r="H149" s="2" t="str">
        <f t="array" ref="H149">IFERROR(INDEX(sj!G$1:G$161,SMALL(IF(ISNUMBER(FIND(教师资格证书补发、换发、重发申请表!$D$5,sj!G$1:G$161)),ROW(sj!G$1:G$161),""),ROW(A148))),"")</f>
        <v>语言</v>
      </c>
    </row>
    <row r="150" spans="7:8">
      <c r="G150" s="2" t="s">
        <v>247</v>
      </c>
      <c r="H150" s="2" t="str">
        <f t="array" ref="H150">IFERROR(INDEX(sj!G$1:G$161,SMALL(IF(ISNUMBER(FIND(教师资格证书补发、换发、重发申请表!$D$5,sj!G$1:G$161)),ROW(sj!G$1:G$161),""),ROW(A149))),"")</f>
        <v>政教</v>
      </c>
    </row>
    <row r="151" spans="7:8">
      <c r="G151" s="2" t="s">
        <v>282</v>
      </c>
      <c r="H151" s="2" t="str">
        <f t="array" ref="H151">IFERROR(INDEX(sj!G$1:G$161,SMALL(IF(ISNUMBER(FIND(教师资格证书补发、换发、重发申请表!$D$5,sj!G$1:G$161)),ROW(sj!G$1:G$161),""),ROW(A150))),"")</f>
        <v>政史</v>
      </c>
    </row>
    <row r="152" spans="7:8">
      <c r="G152" s="2" t="s">
        <v>240</v>
      </c>
      <c r="H152" s="2" t="str">
        <f t="array" ref="H152">IFERROR(INDEX(sj!G$1:G$161,SMALL(IF(ISNUMBER(FIND(教师资格证书补发、换发、重发申请表!$D$5,sj!G$1:G$161)),ROW(sj!G$1:G$161),""),ROW(A151))),"")</f>
        <v>政史教育</v>
      </c>
    </row>
    <row r="153" spans="7:8">
      <c r="G153" s="2" t="s">
        <v>153</v>
      </c>
      <c r="H153" s="2" t="str">
        <f t="array" ref="H153">IFERROR(INDEX(sj!G$1:G$161,SMALL(IF(ISNUMBER(FIND(教师资格证书补发、换发、重发申请表!$D$5,sj!G$1:G$161)),ROW(sj!G$1:G$161),""),ROW(A152))),"")</f>
        <v>政治</v>
      </c>
    </row>
    <row r="154" spans="7:8">
      <c r="G154" s="2" t="s">
        <v>233</v>
      </c>
      <c r="H154" s="2" t="str">
        <f t="array" ref="H154">IFERROR(INDEX(sj!G$1:G$161,SMALL(IF(ISNUMBER(FIND(教师资格证书补发、换发、重发申请表!$D$5,sj!G$1:G$161)),ROW(sj!G$1:G$161),""),ROW(A153))),"")</f>
        <v>中文</v>
      </c>
    </row>
    <row r="155" spans="7:8">
      <c r="G155" s="2" t="s">
        <v>269</v>
      </c>
      <c r="H155" s="2" t="str">
        <f t="array" ref="H155">IFERROR(INDEX(sj!G$1:G$161,SMALL(IF(ISNUMBER(FIND(教师资格证书补发、换发、重发申请表!$D$5,sj!G$1:G$161)),ROW(sj!G$1:G$161),""),ROW(A154))),"")</f>
        <v>中小学健康教育</v>
      </c>
    </row>
    <row r="156" spans="7:8">
      <c r="G156" s="2" t="s">
        <v>132</v>
      </c>
      <c r="H156" s="2" t="str">
        <f t="array" ref="H156">IFERROR(INDEX(sj!G$1:G$161,SMALL(IF(ISNUMBER(FIND(教师资格证书补发、换发、重发申请表!$D$5,sj!G$1:G$161)),ROW(sj!G$1:G$161),""),ROW(A155))),"")</f>
        <v>中学教育</v>
      </c>
    </row>
    <row r="157" spans="7:8">
      <c r="G157" s="2" t="s">
        <v>180</v>
      </c>
      <c r="H157" s="2" t="str">
        <f t="array" ref="H157">IFERROR(INDEX(sj!G$1:G$161,SMALL(IF(ISNUMBER(FIND(教师资格证书补发、换发、重发申请表!$D$5,sj!G$1:G$161)),ROW(sj!G$1:G$161),""),ROW(A156))),"")</f>
        <v>自然</v>
      </c>
    </row>
    <row r="158" spans="7:8">
      <c r="G158" s="2" t="s">
        <v>267</v>
      </c>
      <c r="H158" s="2" t="str">
        <f t="array" ref="H158">IFERROR(INDEX(sj!G$1:G$161,SMALL(IF(ISNUMBER(FIND(教师资格证书补发、换发、重发申请表!$D$5,sj!G$1:G$161)),ROW(sj!G$1:G$161),""),ROW(A157))),"")</f>
        <v>自然科学</v>
      </c>
    </row>
    <row r="159" spans="7:8">
      <c r="G159" s="2" t="s">
        <v>211</v>
      </c>
      <c r="H159" s="2" t="str">
        <f t="array" ref="H159">IFERROR(INDEX(sj!G$1:G$161,SMALL(IF(ISNUMBER(FIND(教师资格证书补发、换发、重发申请表!$D$5,sj!G$1:G$161)),ROW(sj!G$1:G$161),""),ROW(A158))),"")</f>
        <v>综合</v>
      </c>
    </row>
    <row r="160" spans="7:8">
      <c r="G160" s="2" t="s">
        <v>146</v>
      </c>
      <c r="H160" s="2" t="str">
        <f t="array" ref="H160">IFERROR(INDEX(sj!G$1:G$161,SMALL(IF(ISNUMBER(FIND(教师资格证书补发、换发、重发申请表!$D$5,sj!G$1:G$161)),ROW(sj!G$1:G$161),""),ROW(A159))),"")</f>
        <v>综合实践</v>
      </c>
    </row>
    <row r="161" spans="7:8">
      <c r="G161" s="2" t="s">
        <v>327</v>
      </c>
      <c r="H161" s="2" t="str">
        <f t="array" ref="H161">IFERROR(INDEX(sj!G$1:G$161,SMALL(IF(ISNUMBER(FIND(教师资格证书补发、换发、重发申请表!$D$5,sj!G$1:G$161)),ROW(sj!G$1:G$161),""),ROW(A160))),"")</f>
        <v>综合实践活动</v>
      </c>
    </row>
    <row r="162" spans="7:8">
      <c r="H162" s="2" t="str">
        <f t="array" ref="H162">IFERROR(INDEX(sj!G$1:G$161,SMALL(IF(ISNUMBER(FIND(教师资格证书补发、换发、重发申请表!$D$5,sj!G$1:G$161)),ROW(sj!G$1:G$161),""),ROW(A161))),"")</f>
        <v>幼儿园</v>
      </c>
    </row>
    <row r="163" spans="7:8">
      <c r="H163" s="2" t="str">
        <f t="array" ref="H163">IFERROR(INDEX(sj!G$1:G$160,SMALL(IF(ISNUMBER(FIND(教师资格证书补发、换发、重发申请表!$D$5,sj!G$1:G$160)),ROW(sj!G$1:G$160),""),ROW(A162))),"")</f>
        <v/>
      </c>
    </row>
  </sheetData>
  <sortState ref="G1:G160">
    <sortCondition ref="G1:G160"/>
  </sortState>
  <phoneticPr fontId="1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教师资格证书补发、换发、重发申请表</vt:lpstr>
      <vt:lpstr>教师资格认定申请表（补）</vt:lpstr>
      <vt:lpstr>《教师资格认定申请表》遗失情况登记表</vt:lpstr>
      <vt:lpstr>ph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DCJKY</cp:lastModifiedBy>
  <cp:lastPrinted>2024-10-03T06:32:29Z</cp:lastPrinted>
  <dcterms:created xsi:type="dcterms:W3CDTF">2024-09-16T23:48:54Z</dcterms:created>
  <dcterms:modified xsi:type="dcterms:W3CDTF">2025-09-16T03:52:56Z</dcterms:modified>
</cp:coreProperties>
</file>